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340" windowHeight="8775" activeTab="0"/>
  </bookViews>
  <sheets>
    <sheet name="1" sheetId="1" r:id="rId1"/>
    <sheet name="2" sheetId="2" r:id="rId2"/>
    <sheet name="3" sheetId="3" r:id="rId3"/>
  </sheets>
  <definedNames>
    <definedName name="_xlnm.Print_Titles" localSheetId="0">'1'!$10:$10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<sst xmlns="http://schemas.openxmlformats.org/spreadsheetml/2006/main" count="574" uniqueCount="265">
  <si>
    <t xml:space="preserve">к Порядку составления и </t>
  </si>
  <si>
    <t>ведения кассового плана</t>
  </si>
  <si>
    <t>исполнения областного бюджета,</t>
  </si>
  <si>
    <t>утвержденного Приказом</t>
  </si>
  <si>
    <t>Наименование показателя планирования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</si>
  <si>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</si>
  <si>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</si>
  <si>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</si>
  <si>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</si>
  <si>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</si>
  <si>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</si>
  <si>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</si>
  <si>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</si>
  <si>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</si>
  <si>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</si>
  <si>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</si>
  <si>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</si>
  <si>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</si>
  <si>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</si>
  <si>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</si>
  <si>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</si>
  <si>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</si>
  <si>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</si>
  <si>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</si>
  <si>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</si>
  <si>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</si>
  <si>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</si>
  <si>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</si>
  <si>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</si>
  <si>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</si>
  <si>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</si>
  <si>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</si>
  <si>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</si>
  <si>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</si>
  <si>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</si>
  <si>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</si>
  <si>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</si>
  <si>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</si>
  <si>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</si>
  <si>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</si>
  <si>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</si>
  <si>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</si>
  <si>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</si>
  <si>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</si>
  <si>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</si>
  <si>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</si>
  <si>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</si>
  <si>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</si>
  <si>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</si>
  <si>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</si>
  <si>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</si>
  <si>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</si>
  <si>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</si>
  <si>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Прогноз поступления средств областного бюджета</t>
  </si>
  <si>
    <t>Приложение 2</t>
  </si>
  <si>
    <t>Поступления средств из федерального бюджета</t>
  </si>
  <si>
    <t>Расходы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</si>
  <si>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</si>
  <si>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</si>
  <si>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</si>
  <si>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</si>
  <si>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</si>
  <si>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</si>
  <si>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</si>
  <si>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</si>
  <si>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</si>
  <si>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Раздел I. Доходы областного бюджета </t>
    </r>
    <r>
      <rPr>
        <b/>
        <vertAlign val="superscript"/>
        <sz val="10"/>
        <rFont val="Arial"/>
        <family val="2"/>
      </rPr>
      <t>3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</si>
  <si>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</si>
  <si>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</si>
  <si>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</si>
  <si>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</si>
  <si>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</si>
  <si>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</si>
  <si>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департамента финансов, бюджетной</t>
  </si>
  <si>
    <t>и налоговой политики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</si>
  <si>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</si>
  <si>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</si>
  <si>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</si>
  <si>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</si>
  <si>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</si>
  <si>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</si>
  <si>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</si>
  <si>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</si>
  <si>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</si>
  <si>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t>Графики выплат
по источникам финансирования дефицита областного бюджета</t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</si>
  <si>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</si>
  <si>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</si>
  <si>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</si>
  <si>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от 17.12.2007 № 91</t>
  </si>
  <si>
    <t>решение о бюджете на год</t>
  </si>
  <si>
    <t xml:space="preserve">Заработная плата </t>
  </si>
  <si>
    <t>211</t>
  </si>
  <si>
    <t>Прочие выплаты</t>
  </si>
  <si>
    <t>212</t>
  </si>
  <si>
    <t>Начисления на оптату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</si>
  <si>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</si>
  <si>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</si>
  <si>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</si>
  <si>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</si>
  <si>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</si>
  <si>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</si>
  <si>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</si>
  <si>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помещения</t>
  </si>
  <si>
    <t>225</t>
  </si>
  <si>
    <t>Прочие услуги</t>
  </si>
  <si>
    <t>226</t>
  </si>
  <si>
    <t>Прочие расходы</t>
  </si>
  <si>
    <t>290</t>
  </si>
  <si>
    <t>Увеличение ст-ти основных средств</t>
  </si>
  <si>
    <t>310</t>
  </si>
  <si>
    <t>Увеличение ст-ти мат- запасов</t>
  </si>
  <si>
    <t>340</t>
  </si>
  <si>
    <t>Оплата труда и начисления на оплату труда</t>
  </si>
  <si>
    <t>210</t>
  </si>
  <si>
    <t>Поступление нефинансовых активов</t>
  </si>
  <si>
    <t>300</t>
  </si>
  <si>
    <t>хозяйственные расходы</t>
  </si>
  <si>
    <t>оплата отопления</t>
  </si>
  <si>
    <t>оплата электроэнергии</t>
  </si>
  <si>
    <t>оплата водоснабжения</t>
  </si>
  <si>
    <t>223 1</t>
  </si>
  <si>
    <t>223 2</t>
  </si>
  <si>
    <t>223 3</t>
  </si>
  <si>
    <t>340 4</t>
  </si>
  <si>
    <t>340 3</t>
  </si>
  <si>
    <t>Администрация</t>
  </si>
  <si>
    <t>Глава муниципального образования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</si>
  <si>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</si>
  <si>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</si>
  <si>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</t>
  </si>
  <si>
    <t>251</t>
  </si>
  <si>
    <t>ИТОГО РАСХОДОВ</t>
  </si>
  <si>
    <t>Проведение мероприятий для детей и молодежи</t>
  </si>
  <si>
    <t>прочие расходы</t>
  </si>
  <si>
    <t>242</t>
  </si>
  <si>
    <t>Коммунальное хозяйство</t>
  </si>
  <si>
    <t>уличное освещение</t>
  </si>
  <si>
    <t>содержание помещения</t>
  </si>
  <si>
    <t>прочие текушие расходы</t>
  </si>
  <si>
    <t>ГСМ</t>
  </si>
  <si>
    <t>ремонт здания</t>
  </si>
  <si>
    <t>Пенсионное обеспечение</t>
  </si>
  <si>
    <t>доплата к пенсии муниципальным служащим</t>
  </si>
  <si>
    <t>263</t>
  </si>
  <si>
    <t>Содержание аппарата СНД</t>
  </si>
  <si>
    <t>поступление нефинансовых активов</t>
  </si>
  <si>
    <t>увеличение стоимости материальых запасов</t>
  </si>
  <si>
    <t>прочие услуги</t>
  </si>
  <si>
    <t>Национальная экономика</t>
  </si>
  <si>
    <t>241/210</t>
  </si>
  <si>
    <t>241/211</t>
  </si>
  <si>
    <t>241/212</t>
  </si>
  <si>
    <t>241/213</t>
  </si>
  <si>
    <t>241/221</t>
  </si>
  <si>
    <t>241/222</t>
  </si>
  <si>
    <t>241/223</t>
  </si>
  <si>
    <t>241/225</t>
  </si>
  <si>
    <t>241/226</t>
  </si>
  <si>
    <t>241/290</t>
  </si>
  <si>
    <t>241/300</t>
  </si>
  <si>
    <t>241/310</t>
  </si>
  <si>
    <t>241/340</t>
  </si>
  <si>
    <t>Жилищное хозяйство</t>
  </si>
  <si>
    <t>Другие вопросы в области ЖКХ</t>
  </si>
  <si>
    <t>Расходы на предоставление межбюджетных трансфертов для обеспечения жильем молодые семьи</t>
  </si>
  <si>
    <t>Зав.бюджетным отделом                                М.В.Бузина</t>
  </si>
  <si>
    <t>Вид расхода</t>
  </si>
  <si>
    <t>Доп.эк. статья</t>
  </si>
  <si>
    <t>МП "Проведение оценки муниципального имущеста города карабаново и оценки аренды муниципального имущества города карабаново на 2014-2018 годы"</t>
  </si>
  <si>
    <t>МП "Оформление права собственности на муниципальное имущесвто МО город Карабаново на 2014-2018 годы"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</si>
  <si>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МО г.Карабаново</t>
  </si>
  <si>
    <t>Расходы на технические паспорта и технические планы объектов недвижимости МО г.Карабаново</t>
  </si>
  <si>
    <t>Расходы на осуществление государственного кадастрового учета земельных участков</t>
  </si>
  <si>
    <t>МП "Приведение в нормативное состояние улично-дорожной сети и объектов благоустройства МО города Карабаново в 2014-2018 годах"</t>
  </si>
  <si>
    <t>МП "Содержание автомобильных дорог местного значения МО город Карабаново на 2014-2018 годы"</t>
  </si>
  <si>
    <t>Национальная безопасность и правоохранительная деятельность</t>
  </si>
  <si>
    <t>Иные межбюджетные трансферты</t>
  </si>
  <si>
    <t>Межбюджетные трансферты на передачу части полномочий на объединение финансовых средств, для создания аварийно-спасательного формирования в МО Александровский район</t>
  </si>
  <si>
    <t>МП "Обеспечение пожарной безопасности в городе Карабаново на период 2016-2018 годов"</t>
  </si>
  <si>
    <t>Расходы на обеспечение первичных мер пожарной безопасности, противопожарной защиты населённого пункта на территории муниципального образования</t>
  </si>
  <si>
    <t>Расходы на ремонт дорожного покрытия и объектов благоустройства улично-дорожной сети МО г.Карабаново</t>
  </si>
  <si>
    <t>Услуги по содержанию имущества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</si>
  <si>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</si>
  <si>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Расходы на содержание автомобильных дорог МО г.Карабаново и включающих в себя механическую и ручную очистку дорожного полотна и обочин, посыпку дорог пескосоляными смесями и противогололёдными реагентами, полив проезжей части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</si>
  <si>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инженерной и транспортной инфраструктуры земельных участков, передаваемых многодетным семьям</t>
  </si>
  <si>
    <t>межбюджетные трансферты</t>
  </si>
  <si>
    <t>Субсидии некоммерческим организациям на обеспечение мероприятий по ремонту многоквартирных домов</t>
  </si>
  <si>
    <t>Безвозмездные и безвозвратные перечисления</t>
  </si>
  <si>
    <t>Благоустройство</t>
  </si>
  <si>
    <t>Основное мероприятие "Расходы на содержание скверов, 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тротуаров"</t>
  </si>
  <si>
    <t>МП "Содержание скверов, аллей, площадей, пешеходных зон в городе Карабаново на 2014-2018 годы"</t>
  </si>
  <si>
    <t>Основное мероприятие "Расходы на озеленение (посадку зелёных насаждений) в городе Карабаново</t>
  </si>
  <si>
    <t>МП "Благоустройство и реконструкция кладбища в городе Карабаново на 2014-2018 годы"</t>
  </si>
  <si>
    <t>МП" Программа благоустройства территории города Карабаново на 2014-2018 годы"</t>
  </si>
  <si>
    <t>Основное мероприятие " Расходы на очистку территории кладбища"</t>
  </si>
  <si>
    <t>МП "Осуществление комплекса мероприятий по оказанию услуг в сфере коммунального  и хозяйственного обеспечения деятельности МКУ "ДЖН" города Карабаново на 2014-2018 годы"</t>
  </si>
  <si>
    <t>Основное мероприятие "Расходы на выплаты по оплате труда работников МКУ "Дирекция жизнеобеспечения населения " города Кароабаново</t>
  </si>
  <si>
    <t>000</t>
  </si>
  <si>
    <t>Основное мероприятие " Расходы на оплату услуг по содержанию здания и имущества"</t>
  </si>
  <si>
    <t>Основное мероприятие " Расходы на оплату прочих работ, услуг, которые не относятся к услугам по содержанию имущества"</t>
  </si>
  <si>
    <t>Основное мероприятие " Расходы на оплату налогов, сборов, штрафов и пеней"</t>
  </si>
  <si>
    <t>Основное мероприятие " Расходы на увеличение стоимости основных средств</t>
  </si>
  <si>
    <t>Основное мероприятие " Расходы на приобретение горюче-смазочных материалов"</t>
  </si>
  <si>
    <t>Основное мероприятие "Хозяйственные расходы"</t>
  </si>
  <si>
    <t>340.4</t>
  </si>
  <si>
    <t>Увеличение ст-ти материальных запасов</t>
  </si>
  <si>
    <t>МП "Детская и молодёжная политика города Карабаново на 2014-2018 годы"</t>
  </si>
  <si>
    <t>Основное мероприятие " Расходы на проведение городских мероприятий, праздников, фестивалей, выставок и конкурсов для детей и молодёжи"</t>
  </si>
  <si>
    <t>МП "Сохранение и развитие культуры города Карабаново на 2014 -2018 годы"</t>
  </si>
  <si>
    <t>Основное мероприятие "Расходы на приобретение для городской библиотеки техники, мебели в читальный зал"</t>
  </si>
  <si>
    <t>увеличение стоимости основных средств</t>
  </si>
  <si>
    <t>Основное мероприятие "Расходы на комплектование книжного фонда"</t>
  </si>
  <si>
    <t>Основное мероприятие "Расходы на ремонт фасада здания Дома культуры"</t>
  </si>
  <si>
    <t>услуги по содержанию помещения</t>
  </si>
  <si>
    <t>Основное мероприятие "Субсидии на финансовое обеспечение муниципального задания на оказание муниципальных услуг (выполнение работ) МБУК Дом культуры города Карабаново"</t>
  </si>
  <si>
    <t>241</t>
  </si>
  <si>
    <t xml:space="preserve">Расходы на повышение оплаты труда работников бюджетной сферы в соответствии с Указом Президента РФ от 07.05.12г. №597, №7761 от 01.07.2012г. </t>
  </si>
  <si>
    <t xml:space="preserve">Расходы на повышение оплаты труда работников бюджетной сферы города Карабаново в соответствии с Указом Президента РФ от 07.05.12г. №597, №7761 от 01.07.2012г. 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</si>
  <si>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</si>
  <si>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МП "Развитие физической культуры и спорта города Карабаново на 2014-2018 годы"</t>
  </si>
  <si>
    <t>МП "Формирование доступной среды жизнедеятельности для инвалидов в городе Карабаново на 2014-2018 годы"</t>
  </si>
  <si>
    <t>МП "Социальная политика города Карабаново на 2012-2018 годы"</t>
  </si>
  <si>
    <t>Основное мероприятие "Расходы на проведение городских мероприятий, праздников, фестивалей, выставок и конкурсов"</t>
  </si>
  <si>
    <t>Основное мероприятие "Субсидии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юношества" Карабановец"</t>
  </si>
  <si>
    <t>Основное мероприятие "Расходы на проведение городских спортивных мероприятий, соревнований, турниров, гонок, эстафет"</t>
  </si>
  <si>
    <t>Основное мероприятие "Расходы на приобретение спортивного инвентаря"</t>
  </si>
  <si>
    <t>Основное мероприятие "Расходы на оборудование в микрорайонах города Карабаново детских спортивных площадок"</t>
  </si>
  <si>
    <t>Кассовый план исполнения  бюджета города Карабаново на __2017____ год</t>
  </si>
  <si>
    <t>Расходы на обеспечение функций органов местного самоуправления на управление муниципального имуществом</t>
  </si>
  <si>
    <t>коммунальные услуги</t>
  </si>
  <si>
    <t>услуги по содержанию имущества</t>
  </si>
  <si>
    <t>МП "Программа модернизации уличного освещения в городе Карабаново на 2014-2017 годы"</t>
  </si>
  <si>
    <t>Основное мероприятие "Расходы на оснащение и модернизацию уличного освещения"</t>
  </si>
  <si>
    <t>Основное мероприятие "Расходы на обустройство площадок для сбора мусора"</t>
  </si>
  <si>
    <t>Основное мероприятие "Расходы на ремонт  здания библиотеки"</t>
  </si>
  <si>
    <t>Основное мероприятие "Субсидии на финансовое обеспечение муниципального задания на оказание муниципальных услуг (выполнение работ) МБУК " Карабановская городская библиотека имени Ю.Н.Худова"</t>
  </si>
  <si>
    <t>Расходы на предоставление межбюджетных трансфертов для обеспечения жильем многодетные семьи</t>
  </si>
  <si>
    <t>Основное мероприятие "Расходы на проведение городских мероприятий для инвалидов"</t>
  </si>
  <si>
    <t>Основное мероприятие "Расходы на выделение мест для стоянки автотранспортных средств инвалидов с установкой опознавательных знаков и дорожной разметки"</t>
  </si>
  <si>
    <t>Основное мероприятие "Расходы на установку ограждения вокруг стадиона"</t>
  </si>
  <si>
    <t>Охрана окружающей среды</t>
  </si>
  <si>
    <t>Расходы на обеспечение функций органов местного самоуправления по вопросам охраны окружающей среды</t>
  </si>
  <si>
    <t>Основное мероприятие "Расходы на уплату членских взносов и иных платежей"</t>
  </si>
  <si>
    <t xml:space="preserve">прочие услуги </t>
  </si>
  <si>
    <t>Расходы на устройство барьерного ограждения вдоль дороги местного значения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</si>
  <si>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</si>
  <si>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транспортные услуги</t>
  </si>
  <si>
    <t>Оценка уязвимости транспортной инфраструктуры муниципального образования город Карабаново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</si>
  <si>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</si>
  <si>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Изготовление проекта организации дорожного движения муниципального образования город Карабаново</t>
  </si>
  <si>
    <t>МП "Программа модернизации систем водоснабжения и водоотведения города Карабаново на 2017-2019 годы"</t>
  </si>
  <si>
    <t>Основное мероприятие "Расходы на отлов бродячих животных в границах муниципального образования город Карабаново"</t>
  </si>
  <si>
    <t>"Субсидия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области"</t>
  </si>
  <si>
    <t>Расходы на капитальный ремонт жилого фонда, находящегося в муниципальной собственности поселения</t>
  </si>
  <si>
    <t>Взносы на капитальный ремонт жилого фонда, находящегося в муниципальной собственности поселения, в Фонд капитального ремонта многоквартирных домов Владимирской области</t>
  </si>
  <si>
    <t>Расходы на содержание муниципального  жилого фонда</t>
  </si>
  <si>
    <t>Основное мероприятие "Транспортные расходы"</t>
  </si>
  <si>
    <t>транспортные расходы</t>
  </si>
  <si>
    <t>Основное мероприятие "Расходы на питание воспитанников во время соревнований, проходящих за пределами города"</t>
  </si>
  <si>
    <t>Расходы на исполнение судебных актов Российской Федерации</t>
  </si>
  <si>
    <t>"Расходы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образования)"</t>
  </si>
  <si>
    <t>(по состоянию на "_01___" __07_______________ 2017__г.)</t>
  </si>
  <si>
    <t>Основное мероприятие "Расходы на установку дорожных знаков"</t>
  </si>
  <si>
    <t>Территориальная избирательная комиссия Александровского района</t>
  </si>
  <si>
    <t>Выборы в представительные органы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</si>
</sst>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[$-FC19]d\ mmmm\ yyyy\ &quot;г.&quot;"/>
  </numFmts>
  <fonts count="60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16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168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68" fontId="56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170" fontId="12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71" fontId="56" fillId="0" borderId="10" xfId="0" applyNumberFormat="1" applyFont="1" applyBorder="1" applyAlignment="1">
      <alignment/>
    </xf>
    <xf numFmtId="171" fontId="16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6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4.875" style="1" customWidth="1"/>
    <col min="2" max="2" width="5.75390625" style="1" customWidth="1"/>
    <col min="3" max="3" width="6.125" style="1" customWidth="1"/>
    <col min="4" max="4" width="1.875" style="1" customWidth="1"/>
    <col min="5" max="5" width="11.375" style="1" customWidth="1"/>
    <col min="6" max="6" width="10.375" style="1" customWidth="1"/>
    <col min="7" max="7" width="9.25390625" style="1" customWidth="1"/>
    <col min="8" max="8" width="9.125" style="1" customWidth="1"/>
    <col min="9" max="9" width="11.00390625" style="1" customWidth="1"/>
    <col min="10" max="10" width="9.00390625" style="1" customWidth="1"/>
    <col min="11" max="11" width="9.375" style="1" customWidth="1"/>
    <col min="12" max="12" width="9.00390625" style="1" customWidth="1"/>
    <col min="13" max="13" width="11.25390625" style="1" customWidth="1"/>
    <col min="14" max="14" width="9.625" style="1" customWidth="1"/>
    <col min="15" max="15" width="9.25390625" style="1" customWidth="1"/>
    <col min="16" max="16" width="9.00390625" style="1" customWidth="1"/>
    <col min="17" max="17" width="11.375" style="1" customWidth="1"/>
    <col min="18" max="18" width="9.00390625" style="1" customWidth="1"/>
    <col min="19" max="19" width="9.25390625" style="1" customWidth="1"/>
    <col min="20" max="20" width="9.125" style="1" customWidth="1"/>
    <col min="21" max="21" width="11.75390625" style="1" customWidth="1"/>
    <col min="22" max="16384" width="9.125" style="1" customWidth="1"/>
  </cols>
  <sheetData>
    <row r="1" ht="5.25" customHeight="1">
      <c r="P1" s="22"/>
    </row>
    <row r="2" ht="18">
      <c r="D2" s="3" t="s">
        <v>227</v>
      </c>
    </row>
    <row r="3" spans="5:21" ht="18.75" thickBot="1">
      <c r="E3" s="16" t="s">
        <v>261</v>
      </c>
      <c r="U3" s="10" t="s">
        <v>39</v>
      </c>
    </row>
    <row r="4" spans="20:21" ht="12.75">
      <c r="T4" s="2" t="s">
        <v>36</v>
      </c>
      <c r="U4" s="12"/>
    </row>
    <row r="5" spans="1:21" ht="12.75">
      <c r="A5" s="1" t="s">
        <v>40</v>
      </c>
      <c r="T5" s="2" t="s">
        <v>37</v>
      </c>
      <c r="U5" s="13"/>
    </row>
    <row r="6" spans="1:21" ht="13.5" thickBot="1">
      <c r="A6" s="1" t="s">
        <v>41</v>
      </c>
      <c r="T6" s="2" t="s">
        <v>38</v>
      </c>
      <c r="U6" s="14"/>
    </row>
    <row r="7" ht="7.5" customHeight="1" thickBot="1"/>
    <row r="8" spans="1:21" s="5" customFormat="1" ht="12.75" customHeight="1">
      <c r="A8" s="84" t="s">
        <v>4</v>
      </c>
      <c r="B8" s="86" t="s">
        <v>166</v>
      </c>
      <c r="C8" s="86" t="s">
        <v>167</v>
      </c>
      <c r="D8" s="88" t="s">
        <v>89</v>
      </c>
      <c r="E8" s="88" t="s">
        <v>75</v>
      </c>
      <c r="F8" s="90" t="s">
        <v>5</v>
      </c>
      <c r="G8" s="90"/>
      <c r="H8" s="90"/>
      <c r="I8" s="91" t="s">
        <v>9</v>
      </c>
      <c r="J8" s="90" t="s">
        <v>42</v>
      </c>
      <c r="K8" s="90"/>
      <c r="L8" s="90"/>
      <c r="M8" s="91" t="s">
        <v>45</v>
      </c>
      <c r="N8" s="90" t="s">
        <v>43</v>
      </c>
      <c r="O8" s="90"/>
      <c r="P8" s="90"/>
      <c r="Q8" s="91" t="s">
        <v>46</v>
      </c>
      <c r="R8" s="90" t="s">
        <v>44</v>
      </c>
      <c r="S8" s="90"/>
      <c r="T8" s="90"/>
      <c r="U8" s="93" t="s">
        <v>47</v>
      </c>
    </row>
    <row r="9" spans="1:21" ht="45.75">
      <c r="A9" s="85"/>
      <c r="B9" s="87"/>
      <c r="C9" s="87"/>
      <c r="D9" s="89"/>
      <c r="E9" s="89"/>
      <c r="F9" s="6" t="s">
        <v>6</v>
      </c>
      <c r="G9" s="6" t="s">
        <v>7</v>
      </c>
      <c r="H9" s="6" t="s">
        <v>8</v>
      </c>
      <c r="I9" s="92"/>
      <c r="J9" s="6" t="s">
        <v>10</v>
      </c>
      <c r="K9" s="6" t="s">
        <v>11</v>
      </c>
      <c r="L9" s="6" t="s">
        <v>12</v>
      </c>
      <c r="M9" s="92"/>
      <c r="N9" s="6" t="s">
        <v>13</v>
      </c>
      <c r="O9" s="6" t="s">
        <v>14</v>
      </c>
      <c r="P9" s="6" t="s">
        <v>15</v>
      </c>
      <c r="Q9" s="92"/>
      <c r="R9" s="6" t="s">
        <v>16</v>
      </c>
      <c r="S9" s="6" t="s">
        <v>17</v>
      </c>
      <c r="T9" s="6" t="s">
        <v>18</v>
      </c>
      <c r="U9" s="94"/>
    </row>
    <row r="10" spans="1:21" s="4" customFormat="1" ht="13.5" thickBot="1">
      <c r="A10" s="9">
        <v>1</v>
      </c>
      <c r="B10" s="10">
        <v>2</v>
      </c>
      <c r="C10" s="10">
        <f>B10+1</f>
        <v>3</v>
      </c>
      <c r="D10" s="10">
        <f>C10+1</f>
        <v>4</v>
      </c>
      <c r="E10" s="10">
        <v>5</v>
      </c>
      <c r="F10" s="10">
        <f aca="true" t="shared" si="0" ref="F10:U10">E10+1</f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  <c r="L10" s="10">
        <f t="shared" si="0"/>
        <v>12</v>
      </c>
      <c r="M10" s="10">
        <f t="shared" si="0"/>
        <v>13</v>
      </c>
      <c r="N10" s="10">
        <f t="shared" si="0"/>
        <v>14</v>
      </c>
      <c r="O10" s="10">
        <f t="shared" si="0"/>
        <v>15</v>
      </c>
      <c r="P10" s="10">
        <f t="shared" si="0"/>
        <v>16</v>
      </c>
      <c r="Q10" s="10">
        <f t="shared" si="0"/>
        <v>17</v>
      </c>
      <c r="R10" s="10">
        <f t="shared" si="0"/>
        <v>18</v>
      </c>
      <c r="S10" s="10">
        <f t="shared" si="0"/>
        <v>19</v>
      </c>
      <c r="T10" s="11">
        <f t="shared" si="0"/>
        <v>20</v>
      </c>
      <c r="U10" s="11">
        <f t="shared" si="0"/>
        <v>21</v>
      </c>
    </row>
    <row r="11" spans="1:21" ht="13.5" customHeight="1">
      <c r="A11" s="40" t="s">
        <v>19</v>
      </c>
      <c r="B11" s="40"/>
      <c r="C11" s="41" t="s">
        <v>26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2.75">
      <c r="A12" s="43" t="s">
        <v>20</v>
      </c>
      <c r="B12" s="43"/>
      <c r="C12" s="44" t="s">
        <v>27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6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23.25" customHeight="1">
      <c r="A14" s="43" t="s">
        <v>21</v>
      </c>
      <c r="B14" s="43"/>
      <c r="C14" s="44" t="s">
        <v>28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22.5" customHeight="1">
      <c r="A15" s="43" t="s">
        <v>55</v>
      </c>
      <c r="B15" s="43"/>
      <c r="C15" s="44" t="s">
        <v>29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2.75">
      <c r="A16" s="43" t="s">
        <v>56</v>
      </c>
      <c r="B16" s="43"/>
      <c r="C16" s="44" t="s">
        <v>30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2" customHeight="1">
      <c r="A17" s="46" t="s">
        <v>125</v>
      </c>
      <c r="B17" s="46">
        <v>100</v>
      </c>
      <c r="C17" s="47"/>
      <c r="D17" s="48"/>
      <c r="E17" s="73">
        <f>I17+M17+Q17+U17</f>
        <v>1954.3776500000001</v>
      </c>
      <c r="F17" s="49">
        <f>F18+F23+F22</f>
        <v>45</v>
      </c>
      <c r="G17" s="49">
        <f>G18+G23+G22</f>
        <v>71.1</v>
      </c>
      <c r="H17" s="49">
        <f>H18+H23+H22</f>
        <v>152.53701999999998</v>
      </c>
      <c r="I17" s="49">
        <f>SUM(F17:H17)</f>
        <v>268.63702</v>
      </c>
      <c r="J17" s="49">
        <f>J18+J23+J22</f>
        <v>19.878980000000002</v>
      </c>
      <c r="K17" s="49">
        <f>K18+K23+K22</f>
        <v>100.116</v>
      </c>
      <c r="L17" s="49">
        <f>L18+L23+L22</f>
        <v>513.29983</v>
      </c>
      <c r="M17" s="49">
        <f>J17+K17+L17</f>
        <v>633.2948100000001</v>
      </c>
      <c r="N17" s="49">
        <f>N18+N23+N22</f>
        <v>14.6</v>
      </c>
      <c r="O17" s="49">
        <f>O18+O23+O22</f>
        <v>155.61831999999998</v>
      </c>
      <c r="P17" s="49">
        <f>P18+P23+P22</f>
        <v>185.1557</v>
      </c>
      <c r="Q17" s="49">
        <f>N17+O17+P17</f>
        <v>355.37402</v>
      </c>
      <c r="R17" s="49">
        <f>R18+R23+R22</f>
        <v>184.958</v>
      </c>
      <c r="S17" s="49">
        <f>S18+S23+S22</f>
        <v>185.058</v>
      </c>
      <c r="T17" s="49">
        <f>T18+T23+T22</f>
        <v>327.0558</v>
      </c>
      <c r="U17" s="49">
        <f>R17+S17+T17</f>
        <v>697.0717999999999</v>
      </c>
    </row>
    <row r="18" spans="1:21" ht="13.5" customHeight="1">
      <c r="A18" s="43" t="s">
        <v>112</v>
      </c>
      <c r="B18" s="43">
        <v>120</v>
      </c>
      <c r="C18" s="44" t="s">
        <v>113</v>
      </c>
      <c r="D18" s="45"/>
      <c r="E18" s="48">
        <f>I18+M18+Q18+U18</f>
        <v>1896.37765</v>
      </c>
      <c r="F18" s="45">
        <f>F19+F21</f>
        <v>45</v>
      </c>
      <c r="G18" s="45">
        <f>G19+G21</f>
        <v>70.1</v>
      </c>
      <c r="H18" s="45">
        <f>H19+H21</f>
        <v>153.53701999999998</v>
      </c>
      <c r="I18" s="48">
        <f>SUM(F18:H18)</f>
        <v>268.63702</v>
      </c>
      <c r="J18" s="45">
        <f aca="true" t="shared" si="1" ref="J18:U18">SUM(J19:J21)</f>
        <v>17.27898</v>
      </c>
      <c r="K18" s="45">
        <f t="shared" si="1"/>
        <v>99.416</v>
      </c>
      <c r="L18" s="45">
        <f t="shared" si="1"/>
        <v>516.59983</v>
      </c>
      <c r="M18" s="48">
        <f t="shared" si="1"/>
        <v>633.29481</v>
      </c>
      <c r="N18" s="45">
        <f t="shared" si="1"/>
        <v>0</v>
      </c>
      <c r="O18" s="45">
        <f t="shared" si="1"/>
        <v>114.91832</v>
      </c>
      <c r="P18" s="45">
        <f t="shared" si="1"/>
        <v>184.4557</v>
      </c>
      <c r="Q18" s="48">
        <f t="shared" si="1"/>
        <v>299.37402</v>
      </c>
      <c r="R18" s="45">
        <f t="shared" si="1"/>
        <v>184.358</v>
      </c>
      <c r="S18" s="45">
        <f t="shared" si="1"/>
        <v>184.358</v>
      </c>
      <c r="T18" s="45">
        <f t="shared" si="1"/>
        <v>326.3558</v>
      </c>
      <c r="U18" s="48">
        <f t="shared" si="1"/>
        <v>695.0717999999999</v>
      </c>
    </row>
    <row r="19" spans="1:21" ht="12.75">
      <c r="A19" s="43" t="s">
        <v>90</v>
      </c>
      <c r="B19" s="43">
        <v>121</v>
      </c>
      <c r="C19" s="44" t="s">
        <v>91</v>
      </c>
      <c r="D19" s="45"/>
      <c r="E19" s="48">
        <f>I19+M19+Q19+U19</f>
        <v>1456.62529</v>
      </c>
      <c r="F19" s="45">
        <v>45</v>
      </c>
      <c r="G19" s="45">
        <v>48.5</v>
      </c>
      <c r="H19" s="45">
        <v>114.38413</v>
      </c>
      <c r="I19" s="48">
        <f>SUM(F19:H19)</f>
        <v>207.88413</v>
      </c>
      <c r="J19" s="45">
        <v>11.79187</v>
      </c>
      <c r="K19" s="45">
        <v>76.376</v>
      </c>
      <c r="L19" s="45">
        <v>399.01084</v>
      </c>
      <c r="M19" s="48">
        <f>SUM(J19:L19)</f>
        <v>487.17870999999997</v>
      </c>
      <c r="N19" s="45">
        <v>0</v>
      </c>
      <c r="O19" s="45">
        <v>86.01505</v>
      </c>
      <c r="P19" s="45">
        <v>141.6857</v>
      </c>
      <c r="Q19" s="48">
        <f>SUM(N19:P19)</f>
        <v>227.70075</v>
      </c>
      <c r="R19" s="45">
        <v>141.588</v>
      </c>
      <c r="S19" s="45">
        <v>141.588</v>
      </c>
      <c r="T19" s="45">
        <v>250.6857</v>
      </c>
      <c r="U19" s="48">
        <f>SUM(R19:T19)</f>
        <v>533.8616999999999</v>
      </c>
    </row>
    <row r="20" spans="1:21" ht="12.75">
      <c r="A20" s="43" t="s">
        <v>92</v>
      </c>
      <c r="B20" s="43"/>
      <c r="C20" s="44" t="s">
        <v>93</v>
      </c>
      <c r="D20" s="45"/>
      <c r="E20" s="48">
        <f>M20+Q20+U20</f>
        <v>0</v>
      </c>
      <c r="F20" s="45"/>
      <c r="G20" s="45"/>
      <c r="H20" s="45"/>
      <c r="I20" s="48"/>
      <c r="J20" s="45"/>
      <c r="K20" s="45"/>
      <c r="L20" s="45"/>
      <c r="M20" s="48">
        <f>SUM(J20:L20)</f>
        <v>0</v>
      </c>
      <c r="N20" s="45"/>
      <c r="O20" s="45"/>
      <c r="P20" s="45"/>
      <c r="Q20" s="48">
        <f>SUM(N20:P20)</f>
        <v>0</v>
      </c>
      <c r="R20" s="45"/>
      <c r="S20" s="45"/>
      <c r="T20" s="45"/>
      <c r="U20" s="48">
        <f>SUM(R20:T20)</f>
        <v>0</v>
      </c>
    </row>
    <row r="21" spans="1:21" ht="13.5" customHeight="1">
      <c r="A21" s="43" t="s">
        <v>94</v>
      </c>
      <c r="B21" s="43">
        <v>121</v>
      </c>
      <c r="C21" s="44" t="s">
        <v>95</v>
      </c>
      <c r="D21" s="45"/>
      <c r="E21" s="48">
        <f aca="true" t="shared" si="2" ref="E21:E26">I21+M21+Q21+U21</f>
        <v>439.75236</v>
      </c>
      <c r="F21" s="45">
        <v>0</v>
      </c>
      <c r="G21" s="45">
        <v>21.6</v>
      </c>
      <c r="H21" s="45">
        <v>39.15289</v>
      </c>
      <c r="I21" s="48">
        <f>SUM(F21:H21)</f>
        <v>60.75289</v>
      </c>
      <c r="J21" s="45">
        <v>5.48711</v>
      </c>
      <c r="K21" s="45">
        <v>23.04</v>
      </c>
      <c r="L21" s="45">
        <v>117.58899</v>
      </c>
      <c r="M21" s="48">
        <f>SUM(J21:L21)</f>
        <v>146.1161</v>
      </c>
      <c r="N21" s="45">
        <v>0</v>
      </c>
      <c r="O21" s="45">
        <v>28.90327</v>
      </c>
      <c r="P21" s="45">
        <v>42.77</v>
      </c>
      <c r="Q21" s="48">
        <f>SUM(N21:P21)</f>
        <v>71.67327</v>
      </c>
      <c r="R21" s="45">
        <v>42.77</v>
      </c>
      <c r="S21" s="45">
        <v>42.77</v>
      </c>
      <c r="T21" s="45">
        <v>75.6701</v>
      </c>
      <c r="U21" s="48">
        <f>SUM(R21:T21)</f>
        <v>161.2101</v>
      </c>
    </row>
    <row r="22" spans="1:21" ht="13.5" customHeight="1">
      <c r="A22" s="43" t="s">
        <v>104</v>
      </c>
      <c r="B22" s="43">
        <v>853</v>
      </c>
      <c r="C22" s="44" t="s">
        <v>107</v>
      </c>
      <c r="D22" s="45"/>
      <c r="E22" s="48">
        <f t="shared" si="2"/>
        <v>10</v>
      </c>
      <c r="F22" s="45">
        <v>0</v>
      </c>
      <c r="G22" s="45">
        <v>0</v>
      </c>
      <c r="H22" s="45">
        <v>0</v>
      </c>
      <c r="I22" s="48">
        <f>F22+G22+H22</f>
        <v>0</v>
      </c>
      <c r="J22" s="45">
        <v>0</v>
      </c>
      <c r="K22" s="45">
        <v>0</v>
      </c>
      <c r="L22" s="45">
        <v>0</v>
      </c>
      <c r="M22" s="48">
        <f>J22+K22+L22</f>
        <v>0</v>
      </c>
      <c r="N22" s="45">
        <v>10</v>
      </c>
      <c r="O22" s="45">
        <v>0</v>
      </c>
      <c r="P22" s="45">
        <v>0</v>
      </c>
      <c r="Q22" s="48">
        <f>N22+O22+P22</f>
        <v>10</v>
      </c>
      <c r="R22" s="45">
        <v>0</v>
      </c>
      <c r="S22" s="45">
        <v>0</v>
      </c>
      <c r="T22" s="45">
        <v>0</v>
      </c>
      <c r="U22" s="48">
        <f>R22+S22+T22</f>
        <v>0</v>
      </c>
    </row>
    <row r="23" spans="1:21" ht="13.5" customHeight="1">
      <c r="A23" s="43" t="s">
        <v>145</v>
      </c>
      <c r="B23" s="43">
        <v>240</v>
      </c>
      <c r="C23" s="44" t="s">
        <v>115</v>
      </c>
      <c r="D23" s="45"/>
      <c r="E23" s="48">
        <f t="shared" si="2"/>
        <v>48</v>
      </c>
      <c r="F23" s="45">
        <f>F25+F24</f>
        <v>0</v>
      </c>
      <c r="G23" s="45">
        <f>G25+G24</f>
        <v>1</v>
      </c>
      <c r="H23" s="45">
        <f>H25+H24</f>
        <v>-1</v>
      </c>
      <c r="I23" s="48">
        <f>SUM(F23:H23)</f>
        <v>0</v>
      </c>
      <c r="J23" s="45">
        <f>J25+J24</f>
        <v>2.6</v>
      </c>
      <c r="K23" s="45">
        <f>K25+K24</f>
        <v>0.7</v>
      </c>
      <c r="L23" s="45">
        <f>L25+L24</f>
        <v>-3.3</v>
      </c>
      <c r="M23" s="45">
        <f>M25</f>
        <v>0</v>
      </c>
      <c r="N23" s="45">
        <f>N25+N24</f>
        <v>4.6</v>
      </c>
      <c r="O23" s="45">
        <f>O25+O24</f>
        <v>40.7</v>
      </c>
      <c r="P23" s="45">
        <f>P25+P24</f>
        <v>0.7</v>
      </c>
      <c r="Q23" s="45">
        <f>Q25+Q24</f>
        <v>46</v>
      </c>
      <c r="R23" s="45">
        <f>R25+R24</f>
        <v>0.6</v>
      </c>
      <c r="S23" s="45">
        <f>S25+S24</f>
        <v>0.7</v>
      </c>
      <c r="T23" s="45">
        <f>T25+T24</f>
        <v>0.7</v>
      </c>
      <c r="U23" s="45">
        <f>U25</f>
        <v>1.9999999999999998</v>
      </c>
    </row>
    <row r="24" spans="1:21" ht="13.5" customHeight="1">
      <c r="A24" s="43" t="s">
        <v>108</v>
      </c>
      <c r="B24" s="43">
        <v>244</v>
      </c>
      <c r="C24" s="44" t="s">
        <v>109</v>
      </c>
      <c r="D24" s="45"/>
      <c r="E24" s="48">
        <f t="shared" si="2"/>
        <v>40</v>
      </c>
      <c r="F24" s="45">
        <v>0</v>
      </c>
      <c r="G24" s="45">
        <v>0</v>
      </c>
      <c r="H24" s="45">
        <v>0</v>
      </c>
      <c r="I24" s="48">
        <f>F24+G24+H24</f>
        <v>0</v>
      </c>
      <c r="J24" s="45">
        <v>0</v>
      </c>
      <c r="K24" s="45">
        <v>0</v>
      </c>
      <c r="L24" s="45">
        <v>0</v>
      </c>
      <c r="M24" s="48">
        <f>J24+K24+L24</f>
        <v>0</v>
      </c>
      <c r="N24" s="45">
        <v>0</v>
      </c>
      <c r="O24" s="45">
        <v>40</v>
      </c>
      <c r="P24" s="45">
        <v>0</v>
      </c>
      <c r="Q24" s="48">
        <f>N24+O24+P24</f>
        <v>40</v>
      </c>
      <c r="R24" s="45">
        <v>0</v>
      </c>
      <c r="S24" s="45">
        <v>0</v>
      </c>
      <c r="T24" s="45">
        <v>0</v>
      </c>
      <c r="U24" s="48">
        <f>R24+S24+T24</f>
        <v>0</v>
      </c>
    </row>
    <row r="25" spans="1:21" ht="13.5" customHeight="1">
      <c r="A25" s="43" t="s">
        <v>146</v>
      </c>
      <c r="B25" s="43">
        <v>244</v>
      </c>
      <c r="C25" s="44" t="s">
        <v>111</v>
      </c>
      <c r="D25" s="45"/>
      <c r="E25" s="48">
        <f t="shared" si="2"/>
        <v>8</v>
      </c>
      <c r="F25" s="45">
        <v>0</v>
      </c>
      <c r="G25" s="45">
        <v>1</v>
      </c>
      <c r="H25" s="45">
        <v>-1</v>
      </c>
      <c r="I25" s="48">
        <f>F25+G25+H25</f>
        <v>0</v>
      </c>
      <c r="J25" s="45">
        <v>2.6</v>
      </c>
      <c r="K25" s="45">
        <v>0.7</v>
      </c>
      <c r="L25" s="45">
        <v>-3.3</v>
      </c>
      <c r="M25" s="48">
        <f>J25+K25+L25</f>
        <v>0</v>
      </c>
      <c r="N25" s="45">
        <v>4.6</v>
      </c>
      <c r="O25" s="45">
        <v>0.7</v>
      </c>
      <c r="P25" s="45">
        <v>0.7</v>
      </c>
      <c r="Q25" s="48">
        <f>N25+O25+P25</f>
        <v>6</v>
      </c>
      <c r="R25" s="45">
        <v>0.6</v>
      </c>
      <c r="S25" s="45">
        <v>0.7</v>
      </c>
      <c r="T25" s="45">
        <v>0.7</v>
      </c>
      <c r="U25" s="48">
        <f>R25+S25+T25</f>
        <v>1.9999999999999998</v>
      </c>
    </row>
    <row r="26" spans="1:21" ht="12.75" customHeight="1">
      <c r="A26" s="46" t="s">
        <v>126</v>
      </c>
      <c r="B26" s="46">
        <v>100</v>
      </c>
      <c r="C26" s="47"/>
      <c r="D26" s="48"/>
      <c r="E26" s="49">
        <f t="shared" si="2"/>
        <v>663.83735</v>
      </c>
      <c r="F26" s="49">
        <f>F27</f>
        <v>38.5</v>
      </c>
      <c r="G26" s="49">
        <f>G27</f>
        <v>65.8</v>
      </c>
      <c r="H26" s="49">
        <f>H27</f>
        <v>133.71512</v>
      </c>
      <c r="I26" s="49">
        <f>SUM(F26:H26)</f>
        <v>238.01512000000002</v>
      </c>
      <c r="J26" s="49">
        <f>J27</f>
        <v>419.20088000000004</v>
      </c>
      <c r="K26" s="49">
        <f>K27</f>
        <v>84.916</v>
      </c>
      <c r="L26" s="49">
        <f>L27</f>
        <v>-78.29465</v>
      </c>
      <c r="M26" s="49">
        <f>SUM(J26:L26)</f>
        <v>425.82223000000005</v>
      </c>
      <c r="N26" s="49">
        <f>N27</f>
        <v>0</v>
      </c>
      <c r="O26" s="49">
        <f>O27</f>
        <v>0</v>
      </c>
      <c r="P26" s="49">
        <f>P27</f>
        <v>0</v>
      </c>
      <c r="Q26" s="49">
        <f>Q28+Q30</f>
        <v>0</v>
      </c>
      <c r="R26" s="49">
        <f>R27</f>
        <v>0</v>
      </c>
      <c r="S26" s="49">
        <f>S27</f>
        <v>0</v>
      </c>
      <c r="T26" s="49">
        <f>T27</f>
        <v>0</v>
      </c>
      <c r="U26" s="49">
        <f>U28+U30</f>
        <v>0</v>
      </c>
    </row>
    <row r="27" spans="1:21" ht="11.25" customHeight="1">
      <c r="A27" s="43" t="s">
        <v>112</v>
      </c>
      <c r="B27" s="43">
        <v>120</v>
      </c>
      <c r="C27" s="44" t="s">
        <v>113</v>
      </c>
      <c r="D27" s="45"/>
      <c r="E27" s="48">
        <f>E28+E30</f>
        <v>663.83735</v>
      </c>
      <c r="F27" s="45">
        <f>SUM(F28:F30)</f>
        <v>38.5</v>
      </c>
      <c r="G27" s="45">
        <f>SUM(G28:G30)</f>
        <v>65.8</v>
      </c>
      <c r="H27" s="45">
        <f>SUM(H28:H30)</f>
        <v>133.71512</v>
      </c>
      <c r="I27" s="48">
        <f>SUM(F27:H27)</f>
        <v>238.01512000000002</v>
      </c>
      <c r="J27" s="45">
        <f>J28+J30</f>
        <v>419.20088000000004</v>
      </c>
      <c r="K27" s="45">
        <f>K28+K30</f>
        <v>84.916</v>
      </c>
      <c r="L27" s="45">
        <f>L28+L30</f>
        <v>-78.29465</v>
      </c>
      <c r="M27" s="48">
        <f aca="true" t="shared" si="3" ref="M27:U27">SUM(M28:M30)</f>
        <v>425.82223000000005</v>
      </c>
      <c r="N27" s="45">
        <f t="shared" si="3"/>
        <v>0</v>
      </c>
      <c r="O27" s="45">
        <f t="shared" si="3"/>
        <v>0</v>
      </c>
      <c r="P27" s="45">
        <f t="shared" si="3"/>
        <v>0</v>
      </c>
      <c r="Q27" s="48">
        <f t="shared" si="3"/>
        <v>0</v>
      </c>
      <c r="R27" s="45">
        <f t="shared" si="3"/>
        <v>0</v>
      </c>
      <c r="S27" s="45">
        <f t="shared" si="3"/>
        <v>0</v>
      </c>
      <c r="T27" s="45">
        <f t="shared" si="3"/>
        <v>0</v>
      </c>
      <c r="U27" s="48">
        <f t="shared" si="3"/>
        <v>0</v>
      </c>
    </row>
    <row r="28" spans="1:21" ht="12.75">
      <c r="A28" s="43" t="s">
        <v>90</v>
      </c>
      <c r="B28" s="43">
        <v>121</v>
      </c>
      <c r="C28" s="44" t="s">
        <v>91</v>
      </c>
      <c r="D28" s="45"/>
      <c r="E28" s="48">
        <f>I28+M28+Q28+U28</f>
        <v>509.85971000000006</v>
      </c>
      <c r="F28" s="45">
        <v>38.5</v>
      </c>
      <c r="G28" s="45">
        <v>43.8</v>
      </c>
      <c r="H28" s="45">
        <v>100.50731</v>
      </c>
      <c r="I28" s="48">
        <f>SUM(F28:H28)</f>
        <v>182.80731</v>
      </c>
      <c r="J28" s="45">
        <v>322.01269</v>
      </c>
      <c r="K28" s="45">
        <v>65.22</v>
      </c>
      <c r="L28" s="45">
        <v>-60.18029</v>
      </c>
      <c r="M28" s="48">
        <f>SUM(J28:L28)</f>
        <v>327.05240000000003</v>
      </c>
      <c r="N28" s="45">
        <v>0</v>
      </c>
      <c r="O28" s="45">
        <v>0</v>
      </c>
      <c r="P28" s="45">
        <v>0</v>
      </c>
      <c r="Q28" s="48">
        <f>SUM(N28:P28)</f>
        <v>0</v>
      </c>
      <c r="R28" s="45">
        <v>0</v>
      </c>
      <c r="S28" s="45">
        <v>0</v>
      </c>
      <c r="T28" s="45">
        <v>0</v>
      </c>
      <c r="U28" s="48">
        <f>SUM(R28:T28)</f>
        <v>0</v>
      </c>
    </row>
    <row r="29" spans="1:21" ht="12.75">
      <c r="A29" s="43" t="s">
        <v>92</v>
      </c>
      <c r="B29" s="43"/>
      <c r="C29" s="44" t="s">
        <v>93</v>
      </c>
      <c r="D29" s="45"/>
      <c r="E29" s="48"/>
      <c r="F29" s="45"/>
      <c r="G29" s="45"/>
      <c r="H29" s="45"/>
      <c r="I29" s="48"/>
      <c r="J29" s="45"/>
      <c r="K29" s="45"/>
      <c r="L29" s="45"/>
      <c r="M29" s="48"/>
      <c r="N29" s="45"/>
      <c r="O29" s="45"/>
      <c r="P29" s="45"/>
      <c r="Q29" s="48"/>
      <c r="R29" s="45"/>
      <c r="S29" s="45"/>
      <c r="T29" s="45"/>
      <c r="U29" s="48"/>
    </row>
    <row r="30" spans="1:21" ht="12.75" customHeight="1">
      <c r="A30" s="43" t="s">
        <v>94</v>
      </c>
      <c r="B30" s="43">
        <v>121</v>
      </c>
      <c r="C30" s="44" t="s">
        <v>95</v>
      </c>
      <c r="D30" s="45"/>
      <c r="E30" s="48">
        <f>I30+M30+Q30+U30</f>
        <v>153.97764</v>
      </c>
      <c r="F30" s="45">
        <v>0</v>
      </c>
      <c r="G30" s="45">
        <v>22</v>
      </c>
      <c r="H30" s="45">
        <v>33.20781</v>
      </c>
      <c r="I30" s="48">
        <f>SUM(F30:H30)</f>
        <v>55.20781</v>
      </c>
      <c r="J30" s="45">
        <v>97.18819</v>
      </c>
      <c r="K30" s="45">
        <v>19.696</v>
      </c>
      <c r="L30" s="45">
        <v>-18.11436</v>
      </c>
      <c r="M30" s="48">
        <f aca="true" t="shared" si="4" ref="M30:M35">SUM(J30:L30)</f>
        <v>98.76983</v>
      </c>
      <c r="N30" s="45">
        <v>0</v>
      </c>
      <c r="O30" s="45">
        <v>0</v>
      </c>
      <c r="P30" s="45">
        <v>0</v>
      </c>
      <c r="Q30" s="48">
        <f>SUM(N30:P30)</f>
        <v>0</v>
      </c>
      <c r="R30" s="45">
        <v>0</v>
      </c>
      <c r="S30" s="45">
        <v>0</v>
      </c>
      <c r="T30" s="45">
        <v>0</v>
      </c>
      <c r="U30" s="48">
        <f aca="true" t="shared" si="5" ref="U30:U35">SUM(R30:T30)</f>
        <v>0</v>
      </c>
    </row>
    <row r="31" spans="1:21" ht="12.75" customHeight="1">
      <c r="A31" s="46" t="s">
        <v>144</v>
      </c>
      <c r="B31" s="46"/>
      <c r="C31" s="47"/>
      <c r="D31" s="48"/>
      <c r="E31" s="49">
        <f>I31+M31+Q31+U31</f>
        <v>212.265</v>
      </c>
      <c r="F31" s="49">
        <f>F32+F36</f>
        <v>3</v>
      </c>
      <c r="G31" s="49">
        <f>G32+G36</f>
        <v>18.4</v>
      </c>
      <c r="H31" s="49">
        <f>H32+H36</f>
        <v>24.992829999999998</v>
      </c>
      <c r="I31" s="49">
        <f>SUM(F31:H31)</f>
        <v>46.39283</v>
      </c>
      <c r="J31" s="49">
        <f>J32+J36</f>
        <v>11.077169999999999</v>
      </c>
      <c r="K31" s="49">
        <f>K32+K36</f>
        <v>17.67</v>
      </c>
      <c r="L31" s="49">
        <f>L32+L36</f>
        <v>35.280120000000004</v>
      </c>
      <c r="M31" s="54">
        <f t="shared" si="4"/>
        <v>64.02729000000001</v>
      </c>
      <c r="N31" s="49">
        <f>N32+N36</f>
        <v>0.27148</v>
      </c>
      <c r="O31" s="49">
        <f>O32+O36</f>
        <v>20.67</v>
      </c>
      <c r="P31" s="49">
        <f>P32+P36</f>
        <v>17.881700000000002</v>
      </c>
      <c r="Q31" s="49">
        <f>SUM(N31:P31)</f>
        <v>38.82318000000001</v>
      </c>
      <c r="R31" s="49">
        <f>R32+R36</f>
        <v>21.009999999999998</v>
      </c>
      <c r="S31" s="49">
        <f>S32+S36</f>
        <v>21.009999999999998</v>
      </c>
      <c r="T31" s="49">
        <f>T32+T36</f>
        <v>21.0017</v>
      </c>
      <c r="U31" s="49">
        <f t="shared" si="5"/>
        <v>63.021699999999996</v>
      </c>
    </row>
    <row r="32" spans="1:21" ht="12.75" customHeight="1">
      <c r="A32" s="43" t="s">
        <v>112</v>
      </c>
      <c r="B32" s="43">
        <v>120</v>
      </c>
      <c r="C32" s="44" t="s">
        <v>113</v>
      </c>
      <c r="D32" s="45"/>
      <c r="E32" s="48">
        <f>E33+E35+E34</f>
        <v>209.265</v>
      </c>
      <c r="F32" s="45">
        <f>SUM(F33:F35)</f>
        <v>3</v>
      </c>
      <c r="G32" s="45">
        <f>SUM(G33:G35)</f>
        <v>18.4</v>
      </c>
      <c r="H32" s="45">
        <f>SUM(H33:H35)</f>
        <v>24.992829999999998</v>
      </c>
      <c r="I32" s="48">
        <f>SUM(F32:H32)</f>
        <v>46.39283</v>
      </c>
      <c r="J32" s="45">
        <f>J33+J35+J34</f>
        <v>11.077169999999999</v>
      </c>
      <c r="K32" s="45">
        <f>K33+K34+K35</f>
        <v>17.67</v>
      </c>
      <c r="L32" s="45">
        <f>L33+L35+L34</f>
        <v>35.280120000000004</v>
      </c>
      <c r="M32" s="48">
        <f t="shared" si="4"/>
        <v>64.02729000000001</v>
      </c>
      <c r="N32" s="45">
        <f>N33+N34+N35</f>
        <v>0.27148</v>
      </c>
      <c r="O32" s="45">
        <f>O33+O34+O35</f>
        <v>17.67</v>
      </c>
      <c r="P32" s="45">
        <f>P33+P34+P35</f>
        <v>17.881700000000002</v>
      </c>
      <c r="Q32" s="48">
        <f>N32+O32+P32</f>
        <v>35.82318000000001</v>
      </c>
      <c r="R32" s="45">
        <f>R33+R34+R35</f>
        <v>21.009999999999998</v>
      </c>
      <c r="S32" s="45">
        <f>S33+S34+S35</f>
        <v>21.009999999999998</v>
      </c>
      <c r="T32" s="45">
        <f>T33+T34+T35</f>
        <v>21.0017</v>
      </c>
      <c r="U32" s="48">
        <f t="shared" si="5"/>
        <v>63.021699999999996</v>
      </c>
    </row>
    <row r="33" spans="1:21" ht="12.75">
      <c r="A33" s="43" t="s">
        <v>90</v>
      </c>
      <c r="B33" s="43">
        <v>121</v>
      </c>
      <c r="C33" s="44" t="s">
        <v>91</v>
      </c>
      <c r="D33" s="45"/>
      <c r="E33" s="48">
        <f>I33+M33+Q33+U33</f>
        <v>160.74999999999997</v>
      </c>
      <c r="F33" s="45">
        <v>3</v>
      </c>
      <c r="G33" s="45">
        <v>13.8</v>
      </c>
      <c r="H33" s="45">
        <v>18.83197</v>
      </c>
      <c r="I33" s="48">
        <f>SUM(F33:H33)</f>
        <v>35.631969999999995</v>
      </c>
      <c r="J33" s="45">
        <v>8.51803</v>
      </c>
      <c r="K33" s="45">
        <v>13.55</v>
      </c>
      <c r="L33" s="45">
        <v>27.10808</v>
      </c>
      <c r="M33" s="48">
        <f t="shared" si="4"/>
        <v>49.17611</v>
      </c>
      <c r="N33" s="45">
        <v>0.19192</v>
      </c>
      <c r="O33" s="45">
        <v>13.55</v>
      </c>
      <c r="P33" s="45">
        <v>13.75</v>
      </c>
      <c r="Q33" s="48">
        <f>SUM(N33:P33)</f>
        <v>27.49192</v>
      </c>
      <c r="R33" s="45">
        <v>16.15</v>
      </c>
      <c r="S33" s="45">
        <v>16.15</v>
      </c>
      <c r="T33" s="45">
        <v>16.15</v>
      </c>
      <c r="U33" s="48">
        <f t="shared" si="5"/>
        <v>48.449999999999996</v>
      </c>
    </row>
    <row r="34" spans="1:21" ht="12.75">
      <c r="A34" s="43" t="s">
        <v>92</v>
      </c>
      <c r="B34" s="43"/>
      <c r="C34" s="44" t="s">
        <v>93</v>
      </c>
      <c r="D34" s="45"/>
      <c r="E34" s="48">
        <f>I34+M34+Q34+U34</f>
        <v>0</v>
      </c>
      <c r="F34" s="45">
        <v>0</v>
      </c>
      <c r="G34" s="45">
        <v>0</v>
      </c>
      <c r="H34" s="45">
        <v>0</v>
      </c>
      <c r="I34" s="48">
        <f>SUM(F34:H34)</f>
        <v>0</v>
      </c>
      <c r="J34" s="45">
        <v>0</v>
      </c>
      <c r="K34" s="45">
        <v>0</v>
      </c>
      <c r="L34" s="45">
        <v>0</v>
      </c>
      <c r="M34" s="48">
        <f t="shared" si="4"/>
        <v>0</v>
      </c>
      <c r="N34" s="45">
        <v>0</v>
      </c>
      <c r="O34" s="45">
        <v>0</v>
      </c>
      <c r="P34" s="45">
        <v>0</v>
      </c>
      <c r="Q34" s="48">
        <f>SUM(N34:P34)</f>
        <v>0</v>
      </c>
      <c r="R34" s="45">
        <v>0</v>
      </c>
      <c r="S34" s="45">
        <v>0</v>
      </c>
      <c r="T34" s="45">
        <v>0</v>
      </c>
      <c r="U34" s="48">
        <f t="shared" si="5"/>
        <v>0</v>
      </c>
    </row>
    <row r="35" spans="1:21" ht="12.75" customHeight="1">
      <c r="A35" s="43" t="s">
        <v>94</v>
      </c>
      <c r="B35" s="43">
        <v>121</v>
      </c>
      <c r="C35" s="44" t="s">
        <v>95</v>
      </c>
      <c r="D35" s="45"/>
      <c r="E35" s="48">
        <f>I35+M35+Q35+U35</f>
        <v>48.515</v>
      </c>
      <c r="F35" s="45">
        <v>0</v>
      </c>
      <c r="G35" s="45">
        <v>4.6</v>
      </c>
      <c r="H35" s="45">
        <v>6.16086</v>
      </c>
      <c r="I35" s="48">
        <f>F35+G35+H35</f>
        <v>10.76086</v>
      </c>
      <c r="J35" s="45">
        <v>2.55914</v>
      </c>
      <c r="K35" s="45">
        <v>4.12</v>
      </c>
      <c r="L35" s="45">
        <v>8.17204</v>
      </c>
      <c r="M35" s="48">
        <f t="shared" si="4"/>
        <v>14.851180000000001</v>
      </c>
      <c r="N35" s="45">
        <v>0.07956</v>
      </c>
      <c r="O35" s="45">
        <v>4.12</v>
      </c>
      <c r="P35" s="45">
        <v>4.1317</v>
      </c>
      <c r="Q35" s="48">
        <f>SUM(N35:P35)</f>
        <v>8.33126</v>
      </c>
      <c r="R35" s="45">
        <v>4.86</v>
      </c>
      <c r="S35" s="45">
        <v>4.86</v>
      </c>
      <c r="T35" s="45">
        <v>4.8517</v>
      </c>
      <c r="U35" s="48">
        <f t="shared" si="5"/>
        <v>14.5717</v>
      </c>
    </row>
    <row r="36" spans="1:21" ht="12.75" customHeight="1">
      <c r="A36" s="43" t="s">
        <v>146</v>
      </c>
      <c r="B36" s="43">
        <v>244</v>
      </c>
      <c r="C36" s="44" t="s">
        <v>111</v>
      </c>
      <c r="D36" s="45"/>
      <c r="E36" s="48">
        <f>I36+M36+Q36+U36</f>
        <v>3</v>
      </c>
      <c r="F36" s="45">
        <v>0</v>
      </c>
      <c r="G36" s="45">
        <v>0</v>
      </c>
      <c r="H36" s="45">
        <v>0</v>
      </c>
      <c r="I36" s="48">
        <f>F36+G36+H36</f>
        <v>0</v>
      </c>
      <c r="J36" s="45">
        <v>0</v>
      </c>
      <c r="K36" s="45">
        <v>0</v>
      </c>
      <c r="L36" s="45">
        <v>0</v>
      </c>
      <c r="M36" s="48">
        <f>J36+K36+L36</f>
        <v>0</v>
      </c>
      <c r="N36" s="45">
        <v>0</v>
      </c>
      <c r="O36" s="45">
        <v>3</v>
      </c>
      <c r="P36" s="45">
        <v>0</v>
      </c>
      <c r="Q36" s="48">
        <f>N36+O36+P36</f>
        <v>3</v>
      </c>
      <c r="R36" s="45">
        <v>0</v>
      </c>
      <c r="S36" s="45">
        <v>0</v>
      </c>
      <c r="T36" s="45">
        <v>0</v>
      </c>
      <c r="U36" s="48">
        <f>R36+S36+T36</f>
        <v>0</v>
      </c>
    </row>
    <row r="37" spans="1:21" ht="12.75" customHeight="1">
      <c r="A37" s="46" t="s">
        <v>127</v>
      </c>
      <c r="B37" s="46">
        <v>800</v>
      </c>
      <c r="C37" s="47"/>
      <c r="D37" s="48"/>
      <c r="E37" s="49">
        <f aca="true" t="shared" si="6" ref="E37:E42">I37+M37+Q37+U37</f>
        <v>300</v>
      </c>
      <c r="F37" s="49">
        <f>F38</f>
        <v>0</v>
      </c>
      <c r="G37" s="49">
        <f>G38</f>
        <v>0</v>
      </c>
      <c r="H37" s="49">
        <f>H38</f>
        <v>0</v>
      </c>
      <c r="I37" s="49">
        <f>SUM(F37:H37)</f>
        <v>0</v>
      </c>
      <c r="J37" s="49">
        <f>J38</f>
        <v>0</v>
      </c>
      <c r="K37" s="49">
        <f>K38</f>
        <v>0</v>
      </c>
      <c r="L37" s="49">
        <f>L38</f>
        <v>0</v>
      </c>
      <c r="M37" s="49">
        <f>SUM(J37:L37)</f>
        <v>0</v>
      </c>
      <c r="N37" s="49">
        <f>N38</f>
        <v>0</v>
      </c>
      <c r="O37" s="49">
        <f>O38</f>
        <v>0</v>
      </c>
      <c r="P37" s="49">
        <f>P38</f>
        <v>0</v>
      </c>
      <c r="Q37" s="49">
        <f>SUM(N37:P37)</f>
        <v>0</v>
      </c>
      <c r="R37" s="49">
        <f>R38</f>
        <v>0</v>
      </c>
      <c r="S37" s="49">
        <f>S38</f>
        <v>300</v>
      </c>
      <c r="T37" s="49">
        <f>T38</f>
        <v>0</v>
      </c>
      <c r="U37" s="49">
        <f>SUM(R37:T37)</f>
        <v>300</v>
      </c>
    </row>
    <row r="38" spans="1:21" ht="12.75">
      <c r="A38" s="43" t="s">
        <v>104</v>
      </c>
      <c r="B38" s="43">
        <v>870</v>
      </c>
      <c r="C38" s="44" t="s">
        <v>107</v>
      </c>
      <c r="D38" s="45"/>
      <c r="E38" s="48">
        <f t="shared" si="6"/>
        <v>300</v>
      </c>
      <c r="F38" s="45"/>
      <c r="G38" s="45"/>
      <c r="H38" s="45"/>
      <c r="I38" s="48">
        <f>SUM(F38:H38)</f>
        <v>0</v>
      </c>
      <c r="J38" s="45"/>
      <c r="K38" s="45"/>
      <c r="L38" s="45"/>
      <c r="M38" s="48">
        <f>SUM(J38:L38)</f>
        <v>0</v>
      </c>
      <c r="N38" s="45">
        <v>0</v>
      </c>
      <c r="O38" s="45">
        <v>0</v>
      </c>
      <c r="P38" s="45">
        <v>0</v>
      </c>
      <c r="Q38" s="48">
        <f>SUM(N38:P38)</f>
        <v>0</v>
      </c>
      <c r="R38" s="45">
        <v>0</v>
      </c>
      <c r="S38" s="45">
        <v>300</v>
      </c>
      <c r="T38" s="45">
        <v>0</v>
      </c>
      <c r="U38" s="48">
        <f>SUM(R38:T38)</f>
        <v>300</v>
      </c>
    </row>
    <row r="39" spans="1:21" ht="45.75" customHeight="1">
      <c r="A39" s="46" t="s">
        <v>168</v>
      </c>
      <c r="B39" s="46">
        <v>200</v>
      </c>
      <c r="C39" s="47"/>
      <c r="D39" s="48"/>
      <c r="E39" s="49">
        <f t="shared" si="6"/>
        <v>100</v>
      </c>
      <c r="F39" s="49">
        <f aca="true" t="shared" si="7" ref="F39:H40">F40</f>
        <v>33.3</v>
      </c>
      <c r="G39" s="49">
        <f t="shared" si="7"/>
        <v>0</v>
      </c>
      <c r="H39" s="49">
        <f t="shared" si="7"/>
        <v>-23.3</v>
      </c>
      <c r="I39" s="49">
        <f>F39+G39+H39</f>
        <v>9.999999999999996</v>
      </c>
      <c r="J39" s="49">
        <f aca="true" t="shared" si="8" ref="J39:L40">J40</f>
        <v>0</v>
      </c>
      <c r="K39" s="49">
        <f t="shared" si="8"/>
        <v>40</v>
      </c>
      <c r="L39" s="49">
        <f t="shared" si="8"/>
        <v>-30.50001</v>
      </c>
      <c r="M39" s="49">
        <f>J39+K39+L39</f>
        <v>9.49999</v>
      </c>
      <c r="N39" s="49">
        <f aca="true" t="shared" si="9" ref="N39:P40">N40</f>
        <v>0</v>
      </c>
      <c r="O39" s="49">
        <f t="shared" si="9"/>
        <v>30.50001</v>
      </c>
      <c r="P39" s="49">
        <f t="shared" si="9"/>
        <v>0</v>
      </c>
      <c r="Q39" s="49">
        <f>N39+O39+P39</f>
        <v>30.50001</v>
      </c>
      <c r="R39" s="49">
        <f aca="true" t="shared" si="10" ref="R39:T40">R40</f>
        <v>0</v>
      </c>
      <c r="S39" s="49">
        <f t="shared" si="10"/>
        <v>50</v>
      </c>
      <c r="T39" s="49">
        <f t="shared" si="10"/>
        <v>0</v>
      </c>
      <c r="U39" s="49">
        <f>R39+S39+T39</f>
        <v>50</v>
      </c>
    </row>
    <row r="40" spans="1:21" ht="45" customHeight="1">
      <c r="A40" s="57" t="s">
        <v>170</v>
      </c>
      <c r="B40" s="57">
        <v>240</v>
      </c>
      <c r="C40" s="58"/>
      <c r="D40" s="59"/>
      <c r="E40" s="59">
        <f>I40+M40+Q40+U40</f>
        <v>100</v>
      </c>
      <c r="F40" s="59">
        <f t="shared" si="7"/>
        <v>33.3</v>
      </c>
      <c r="G40" s="59">
        <f t="shared" si="7"/>
        <v>0</v>
      </c>
      <c r="H40" s="59">
        <f t="shared" si="7"/>
        <v>-23.3</v>
      </c>
      <c r="I40" s="59">
        <f>SUM(F40:H40)</f>
        <v>9.999999999999996</v>
      </c>
      <c r="J40" s="59">
        <f t="shared" si="8"/>
        <v>0</v>
      </c>
      <c r="K40" s="59">
        <f t="shared" si="8"/>
        <v>40</v>
      </c>
      <c r="L40" s="59">
        <f t="shared" si="8"/>
        <v>-30.50001</v>
      </c>
      <c r="M40" s="59">
        <f>SUM(J40:L40)</f>
        <v>9.49999</v>
      </c>
      <c r="N40" s="59">
        <f t="shared" si="9"/>
        <v>0</v>
      </c>
      <c r="O40" s="59">
        <f t="shared" si="9"/>
        <v>30.50001</v>
      </c>
      <c r="P40" s="59">
        <f t="shared" si="9"/>
        <v>0</v>
      </c>
      <c r="Q40" s="59">
        <f>SUM(N40:P40)</f>
        <v>30.50001</v>
      </c>
      <c r="R40" s="59">
        <f t="shared" si="10"/>
        <v>0</v>
      </c>
      <c r="S40" s="59">
        <f t="shared" si="10"/>
        <v>50</v>
      </c>
      <c r="T40" s="59">
        <f t="shared" si="10"/>
        <v>0</v>
      </c>
      <c r="U40" s="59">
        <f>SUM(R40:T40)</f>
        <v>50</v>
      </c>
    </row>
    <row r="41" spans="1:21" ht="12.75">
      <c r="A41" s="43" t="s">
        <v>147</v>
      </c>
      <c r="B41" s="43">
        <v>244</v>
      </c>
      <c r="C41" s="44" t="s">
        <v>105</v>
      </c>
      <c r="D41" s="45"/>
      <c r="E41" s="48">
        <f t="shared" si="6"/>
        <v>100</v>
      </c>
      <c r="F41" s="45">
        <v>33.3</v>
      </c>
      <c r="G41" s="45">
        <v>0</v>
      </c>
      <c r="H41" s="45">
        <v>-23.3</v>
      </c>
      <c r="I41" s="48">
        <f>SUM(F41:H41)</f>
        <v>9.999999999999996</v>
      </c>
      <c r="J41" s="45">
        <v>0</v>
      </c>
      <c r="K41" s="45">
        <v>40</v>
      </c>
      <c r="L41" s="45">
        <v>-30.50001</v>
      </c>
      <c r="M41" s="48">
        <f>SUM(J41:L41)</f>
        <v>9.49999</v>
      </c>
      <c r="N41" s="45">
        <v>0</v>
      </c>
      <c r="O41" s="45">
        <v>30.50001</v>
      </c>
      <c r="P41" s="45">
        <v>0</v>
      </c>
      <c r="Q41" s="48">
        <f>SUM(N41:P41)</f>
        <v>30.50001</v>
      </c>
      <c r="R41" s="45">
        <v>0</v>
      </c>
      <c r="S41" s="45">
        <v>50</v>
      </c>
      <c r="T41" s="45">
        <v>0</v>
      </c>
      <c r="U41" s="48">
        <f>SUM(R41:T41)</f>
        <v>50</v>
      </c>
    </row>
    <row r="42" spans="1:21" ht="34.5" customHeight="1">
      <c r="A42" s="46" t="s">
        <v>169</v>
      </c>
      <c r="B42" s="46">
        <v>200</v>
      </c>
      <c r="C42" s="44"/>
      <c r="D42" s="45"/>
      <c r="E42" s="49">
        <f t="shared" si="6"/>
        <v>167</v>
      </c>
      <c r="F42" s="50">
        <f>F43+F45</f>
        <v>0</v>
      </c>
      <c r="G42" s="50">
        <f>G43+G45</f>
        <v>0</v>
      </c>
      <c r="H42" s="50">
        <f>H43+H45</f>
        <v>0</v>
      </c>
      <c r="I42" s="49">
        <f>F42+G42+H42</f>
        <v>0</v>
      </c>
      <c r="J42" s="50">
        <f>J43+J45</f>
        <v>0</v>
      </c>
      <c r="K42" s="50">
        <f>K43+K45</f>
        <v>82</v>
      </c>
      <c r="L42" s="50">
        <f>L43+L45</f>
        <v>-82</v>
      </c>
      <c r="M42" s="49">
        <f>J42+K42+L42</f>
        <v>0</v>
      </c>
      <c r="N42" s="50">
        <f>N43+N45</f>
        <v>0</v>
      </c>
      <c r="O42" s="50">
        <f>O43+O45</f>
        <v>55</v>
      </c>
      <c r="P42" s="50">
        <f>P43+P45</f>
        <v>0</v>
      </c>
      <c r="Q42" s="49">
        <f>N42+O42+P42</f>
        <v>55</v>
      </c>
      <c r="R42" s="50">
        <f>R43+R45</f>
        <v>26</v>
      </c>
      <c r="S42" s="50">
        <f>S43+S45</f>
        <v>86</v>
      </c>
      <c r="T42" s="50">
        <f>T43+T45</f>
        <v>0</v>
      </c>
      <c r="U42" s="49">
        <f>SUM(R42:T42)</f>
        <v>112</v>
      </c>
    </row>
    <row r="43" spans="1:21" ht="32.25" customHeight="1">
      <c r="A43" s="57" t="s">
        <v>171</v>
      </c>
      <c r="B43" s="43">
        <v>240</v>
      </c>
      <c r="C43" s="44"/>
      <c r="D43" s="45"/>
      <c r="E43" s="59">
        <f aca="true" t="shared" si="11" ref="E43:E49">I43+M43+Q43+U43</f>
        <v>71</v>
      </c>
      <c r="F43" s="59">
        <f>F44</f>
        <v>0</v>
      </c>
      <c r="G43" s="59">
        <f>G44</f>
        <v>0</v>
      </c>
      <c r="H43" s="59">
        <f>H44</f>
        <v>0</v>
      </c>
      <c r="I43" s="59">
        <f aca="true" t="shared" si="12" ref="I43:I49">SUM(F43:H43)</f>
        <v>0</v>
      </c>
      <c r="J43" s="59">
        <f>J44</f>
        <v>0</v>
      </c>
      <c r="K43" s="59">
        <f>K44</f>
        <v>56</v>
      </c>
      <c r="L43" s="59">
        <f>L44</f>
        <v>-56</v>
      </c>
      <c r="M43" s="59">
        <f aca="true" t="shared" si="13" ref="M43:M49">SUM(J43:L43)</f>
        <v>0</v>
      </c>
      <c r="N43" s="59">
        <f>N44</f>
        <v>0</v>
      </c>
      <c r="O43" s="59">
        <f>O44</f>
        <v>0</v>
      </c>
      <c r="P43" s="59">
        <f>P44</f>
        <v>0</v>
      </c>
      <c r="Q43" s="59">
        <f aca="true" t="shared" si="14" ref="Q43:Q49">SUM(N43:P43)</f>
        <v>0</v>
      </c>
      <c r="R43" s="59">
        <f>R44</f>
        <v>0</v>
      </c>
      <c r="S43" s="59">
        <f>S44</f>
        <v>71</v>
      </c>
      <c r="T43" s="59">
        <f>T44</f>
        <v>0</v>
      </c>
      <c r="U43" s="48">
        <f>U44</f>
        <v>71</v>
      </c>
    </row>
    <row r="44" spans="1:21" ht="12" customHeight="1">
      <c r="A44" s="43" t="s">
        <v>147</v>
      </c>
      <c r="B44" s="43">
        <v>244</v>
      </c>
      <c r="C44" s="44" t="s">
        <v>105</v>
      </c>
      <c r="D44" s="45"/>
      <c r="E44" s="48">
        <f t="shared" si="11"/>
        <v>71</v>
      </c>
      <c r="F44" s="45">
        <v>0</v>
      </c>
      <c r="G44" s="45">
        <v>0</v>
      </c>
      <c r="H44" s="45">
        <v>0</v>
      </c>
      <c r="I44" s="48">
        <f t="shared" si="12"/>
        <v>0</v>
      </c>
      <c r="J44" s="45">
        <v>0</v>
      </c>
      <c r="K44" s="45">
        <v>56</v>
      </c>
      <c r="L44" s="45">
        <v>-56</v>
      </c>
      <c r="M44" s="48">
        <f t="shared" si="13"/>
        <v>0</v>
      </c>
      <c r="N44" s="45">
        <v>0</v>
      </c>
      <c r="O44" s="45">
        <v>0</v>
      </c>
      <c r="P44" s="45">
        <v>0</v>
      </c>
      <c r="Q44" s="48">
        <f t="shared" si="14"/>
        <v>0</v>
      </c>
      <c r="R44" s="45">
        <v>0</v>
      </c>
      <c r="S44" s="45">
        <v>71</v>
      </c>
      <c r="T44" s="45">
        <v>0</v>
      </c>
      <c r="U44" s="48">
        <f>SUM(R44:T44)</f>
        <v>71</v>
      </c>
    </row>
    <row r="45" spans="1:21" ht="34.5" customHeight="1">
      <c r="A45" s="57" t="s">
        <v>172</v>
      </c>
      <c r="B45" s="43">
        <v>240</v>
      </c>
      <c r="C45" s="44"/>
      <c r="D45" s="45"/>
      <c r="E45" s="59">
        <f>I45+M45+Q45+U45</f>
        <v>96</v>
      </c>
      <c r="F45" s="59">
        <f>F46</f>
        <v>0</v>
      </c>
      <c r="G45" s="59">
        <f>G46</f>
        <v>0</v>
      </c>
      <c r="H45" s="59">
        <f>H46</f>
        <v>0</v>
      </c>
      <c r="I45" s="59">
        <f t="shared" si="12"/>
        <v>0</v>
      </c>
      <c r="J45" s="59">
        <f>J46</f>
        <v>0</v>
      </c>
      <c r="K45" s="59">
        <f>K46</f>
        <v>26</v>
      </c>
      <c r="L45" s="59">
        <f>L46</f>
        <v>-26</v>
      </c>
      <c r="M45" s="59">
        <f t="shared" si="13"/>
        <v>0</v>
      </c>
      <c r="N45" s="59">
        <f>N46</f>
        <v>0</v>
      </c>
      <c r="O45" s="59">
        <f>O46</f>
        <v>55</v>
      </c>
      <c r="P45" s="59">
        <f>P46</f>
        <v>0</v>
      </c>
      <c r="Q45" s="59">
        <f t="shared" si="14"/>
        <v>55</v>
      </c>
      <c r="R45" s="59">
        <f>R46</f>
        <v>26</v>
      </c>
      <c r="S45" s="59">
        <f>S46</f>
        <v>15</v>
      </c>
      <c r="T45" s="59">
        <f>T46</f>
        <v>0</v>
      </c>
      <c r="U45" s="48">
        <f>U46</f>
        <v>41</v>
      </c>
    </row>
    <row r="46" spans="1:21" ht="12.75">
      <c r="A46" s="43" t="s">
        <v>147</v>
      </c>
      <c r="B46" s="43">
        <v>244</v>
      </c>
      <c r="C46" s="44" t="s">
        <v>105</v>
      </c>
      <c r="D46" s="45"/>
      <c r="E46" s="48">
        <f t="shared" si="11"/>
        <v>96</v>
      </c>
      <c r="F46" s="45">
        <v>0</v>
      </c>
      <c r="G46" s="45">
        <v>0</v>
      </c>
      <c r="H46" s="45">
        <v>0</v>
      </c>
      <c r="I46" s="48">
        <f t="shared" si="12"/>
        <v>0</v>
      </c>
      <c r="J46" s="45">
        <v>0</v>
      </c>
      <c r="K46" s="45">
        <v>26</v>
      </c>
      <c r="L46" s="45">
        <v>-26</v>
      </c>
      <c r="M46" s="48">
        <f t="shared" si="13"/>
        <v>0</v>
      </c>
      <c r="N46" s="45">
        <v>0</v>
      </c>
      <c r="O46" s="45">
        <v>55</v>
      </c>
      <c r="P46" s="45">
        <v>0</v>
      </c>
      <c r="Q46" s="48">
        <f t="shared" si="14"/>
        <v>55</v>
      </c>
      <c r="R46" s="45">
        <v>26</v>
      </c>
      <c r="S46" s="45">
        <v>15</v>
      </c>
      <c r="T46" s="45">
        <v>0</v>
      </c>
      <c r="U46" s="48">
        <f aca="true" t="shared" si="15" ref="U46:U51">SUM(R46:T46)</f>
        <v>41</v>
      </c>
    </row>
    <row r="47" spans="1:21" ht="43.5" customHeight="1">
      <c r="A47" s="46" t="s">
        <v>195</v>
      </c>
      <c r="B47" s="64" t="s">
        <v>197</v>
      </c>
      <c r="C47" s="44"/>
      <c r="D47" s="45"/>
      <c r="E47" s="82">
        <f t="shared" si="11"/>
        <v>13621.40504</v>
      </c>
      <c r="F47" s="67">
        <f>F48+F52+F61+F63+F67+F69+F71+F73</f>
        <v>1084.4430000000002</v>
      </c>
      <c r="G47" s="67">
        <f>G48+G52+G61+G63+G67+G69+G71+G73</f>
        <v>815.17</v>
      </c>
      <c r="H47" s="67">
        <f>H48+H52+H61+H63+H67+H69+H71+H73</f>
        <v>1104.2274799999998</v>
      </c>
      <c r="I47" s="66">
        <f t="shared" si="12"/>
        <v>3003.84048</v>
      </c>
      <c r="J47" s="67">
        <f>J48+J52+J61+J63+J67+J69+J71+J73</f>
        <v>1400.4208</v>
      </c>
      <c r="K47" s="67">
        <f>K48+K52+K61+K63+K67+K69+K71+K73</f>
        <v>892.33483</v>
      </c>
      <c r="L47" s="67">
        <f>L48+L52+L61+L63+L67+L69+L71+L73</f>
        <v>1023.40295</v>
      </c>
      <c r="M47" s="66">
        <f t="shared" si="13"/>
        <v>3316.1585800000003</v>
      </c>
      <c r="N47" s="67">
        <f>N48+N52+N61+N63+N67+N69+N71+N73</f>
        <v>1306.1123</v>
      </c>
      <c r="O47" s="67">
        <f>O48+O52+O61+O63+O67+O69+O71+O73</f>
        <v>918.52183</v>
      </c>
      <c r="P47" s="67">
        <f>P48+P52+P61+P63+P67+P69+P71+P73</f>
        <v>887.6294</v>
      </c>
      <c r="Q47" s="66">
        <f t="shared" si="14"/>
        <v>3112.26353</v>
      </c>
      <c r="R47" s="67">
        <f>R48+R52+R61+R63+R67+R69+R71+R73</f>
        <v>1641.597</v>
      </c>
      <c r="S47" s="67">
        <f>S48+S52+S61+S63+S67+S69+S71+S73</f>
        <v>1093.65705</v>
      </c>
      <c r="T47" s="67">
        <f>T48+T52+T61+T63+T67+T69+T71+T73</f>
        <v>1453.8883999999998</v>
      </c>
      <c r="U47" s="66">
        <f t="shared" si="15"/>
        <v>4189.142449999999</v>
      </c>
    </row>
    <row r="48" spans="1:21" ht="45">
      <c r="A48" s="57" t="s">
        <v>196</v>
      </c>
      <c r="B48" s="57">
        <v>110</v>
      </c>
      <c r="C48" s="58" t="s">
        <v>113</v>
      </c>
      <c r="D48" s="59"/>
      <c r="E48" s="83">
        <f t="shared" si="11"/>
        <v>8044.365000000001</v>
      </c>
      <c r="F48" s="59">
        <f>F49+F51</f>
        <v>298</v>
      </c>
      <c r="G48" s="59">
        <f>G49+G51</f>
        <v>595.5</v>
      </c>
      <c r="H48" s="59">
        <f>H49+H51</f>
        <v>944.5964299999999</v>
      </c>
      <c r="I48" s="60">
        <f t="shared" si="12"/>
        <v>1838.09643</v>
      </c>
      <c r="J48" s="59">
        <f>J49+J51</f>
        <v>331.86357</v>
      </c>
      <c r="K48" s="59">
        <f>K49+K51</f>
        <v>680.86</v>
      </c>
      <c r="L48" s="59">
        <f>L49+L51</f>
        <v>951.66165</v>
      </c>
      <c r="M48" s="60">
        <f t="shared" si="13"/>
        <v>1964.3852200000001</v>
      </c>
      <c r="N48" s="59">
        <f>N49+N51</f>
        <v>410.36655</v>
      </c>
      <c r="O48" s="59">
        <f>O49+O51</f>
        <v>680.86</v>
      </c>
      <c r="P48" s="59">
        <f>P49+P51</f>
        <v>681.1684</v>
      </c>
      <c r="Q48" s="60">
        <f t="shared" si="14"/>
        <v>1772.39495</v>
      </c>
      <c r="R48" s="59">
        <f>R49+R51+R50</f>
        <v>680.96</v>
      </c>
      <c r="S48" s="59">
        <f>S49+S51+S50</f>
        <v>680.96</v>
      </c>
      <c r="T48" s="59">
        <f>T49+T51+T50</f>
        <v>1107.5683999999999</v>
      </c>
      <c r="U48" s="60">
        <f t="shared" si="15"/>
        <v>2469.4884</v>
      </c>
    </row>
    <row r="49" spans="1:21" ht="12.75">
      <c r="A49" s="43" t="s">
        <v>90</v>
      </c>
      <c r="B49" s="43">
        <v>111</v>
      </c>
      <c r="C49" s="44" t="s">
        <v>91</v>
      </c>
      <c r="D49" s="45"/>
      <c r="E49" s="75">
        <f t="shared" si="11"/>
        <v>6178.512000000001</v>
      </c>
      <c r="F49" s="45">
        <v>228.8</v>
      </c>
      <c r="G49" s="45">
        <v>457.4</v>
      </c>
      <c r="H49" s="45">
        <v>728.58971</v>
      </c>
      <c r="I49" s="48">
        <f t="shared" si="12"/>
        <v>1414.78971</v>
      </c>
      <c r="J49" s="45">
        <v>251.90029</v>
      </c>
      <c r="K49" s="45">
        <v>522.99</v>
      </c>
      <c r="L49" s="45">
        <v>741.289</v>
      </c>
      <c r="M49" s="48">
        <f t="shared" si="13"/>
        <v>1516.17929</v>
      </c>
      <c r="N49" s="45">
        <v>304.7916</v>
      </c>
      <c r="O49" s="45">
        <v>522.99</v>
      </c>
      <c r="P49" s="45">
        <v>523.0907</v>
      </c>
      <c r="Q49" s="48">
        <f t="shared" si="14"/>
        <v>1350.8723</v>
      </c>
      <c r="R49" s="45">
        <v>523.09</v>
      </c>
      <c r="S49" s="45">
        <v>523.09</v>
      </c>
      <c r="T49" s="45">
        <v>850.4907</v>
      </c>
      <c r="U49" s="48">
        <f t="shared" si="15"/>
        <v>1896.6707000000001</v>
      </c>
    </row>
    <row r="50" spans="1:21" ht="12.75">
      <c r="A50" s="43" t="s">
        <v>92</v>
      </c>
      <c r="B50" s="43"/>
      <c r="C50" s="44" t="s">
        <v>93</v>
      </c>
      <c r="D50" s="45"/>
      <c r="E50" s="74">
        <f>U50</f>
        <v>0</v>
      </c>
      <c r="F50" s="45">
        <v>0</v>
      </c>
      <c r="G50" s="45">
        <v>0</v>
      </c>
      <c r="H50" s="45">
        <v>0</v>
      </c>
      <c r="I50" s="48"/>
      <c r="J50" s="45">
        <v>0</v>
      </c>
      <c r="K50" s="45">
        <v>0</v>
      </c>
      <c r="L50" s="45">
        <v>0</v>
      </c>
      <c r="M50" s="48"/>
      <c r="N50" s="45">
        <v>0</v>
      </c>
      <c r="O50" s="45">
        <v>0</v>
      </c>
      <c r="P50" s="45">
        <v>0</v>
      </c>
      <c r="Q50" s="48"/>
      <c r="R50" s="45">
        <v>0</v>
      </c>
      <c r="S50" s="45">
        <v>0</v>
      </c>
      <c r="T50" s="45">
        <v>0</v>
      </c>
      <c r="U50" s="48">
        <f t="shared" si="15"/>
        <v>0</v>
      </c>
    </row>
    <row r="51" spans="1:21" ht="12.75">
      <c r="A51" s="43" t="s">
        <v>94</v>
      </c>
      <c r="B51" s="43">
        <v>111</v>
      </c>
      <c r="C51" s="44" t="s">
        <v>95</v>
      </c>
      <c r="D51" s="45"/>
      <c r="E51" s="75">
        <f>I51+M51+Q51+U51</f>
        <v>1865.853</v>
      </c>
      <c r="F51" s="45">
        <v>69.2</v>
      </c>
      <c r="G51" s="45">
        <v>138.1</v>
      </c>
      <c r="H51" s="45">
        <v>216.00672</v>
      </c>
      <c r="I51" s="48">
        <f>F51+G51+H51</f>
        <v>423.30672000000004</v>
      </c>
      <c r="J51" s="45">
        <v>79.96328</v>
      </c>
      <c r="K51" s="45">
        <v>157.87</v>
      </c>
      <c r="L51" s="45">
        <v>210.37265</v>
      </c>
      <c r="M51" s="48">
        <f>SUM(J51:L51)</f>
        <v>448.20592999999997</v>
      </c>
      <c r="N51" s="45">
        <v>105.57495</v>
      </c>
      <c r="O51" s="45">
        <v>157.87</v>
      </c>
      <c r="P51" s="45">
        <v>158.0777</v>
      </c>
      <c r="Q51" s="48">
        <f>SUM(N51:P51)</f>
        <v>421.52265</v>
      </c>
      <c r="R51" s="45">
        <v>157.87</v>
      </c>
      <c r="S51" s="45">
        <v>157.87</v>
      </c>
      <c r="T51" s="45">
        <v>257.0777</v>
      </c>
      <c r="U51" s="48">
        <f t="shared" si="15"/>
        <v>572.8177000000001</v>
      </c>
    </row>
    <row r="52" spans="1:21" ht="23.25" customHeight="1">
      <c r="A52" s="57" t="s">
        <v>198</v>
      </c>
      <c r="B52" s="43">
        <v>240</v>
      </c>
      <c r="C52" s="44"/>
      <c r="D52" s="45"/>
      <c r="E52" s="56">
        <f>I52+M52+Q52+U52</f>
        <v>1332</v>
      </c>
      <c r="F52" s="45">
        <f>F53+F55+F59</f>
        <v>52</v>
      </c>
      <c r="G52" s="45">
        <f>G53+G55+G59</f>
        <v>138.6</v>
      </c>
      <c r="H52" s="45">
        <f>H53+H55+H59</f>
        <v>91.35555</v>
      </c>
      <c r="I52" s="48">
        <f>F52+G52+H52</f>
        <v>281.95555</v>
      </c>
      <c r="J52" s="45">
        <f>J53+J55+J59</f>
        <v>185.49273</v>
      </c>
      <c r="K52" s="45">
        <f>K53+K55+K59</f>
        <v>104.28783</v>
      </c>
      <c r="L52" s="45">
        <f>L53+L55+L59</f>
        <v>-31.604989999999994</v>
      </c>
      <c r="M52" s="48">
        <f>J52+K52+L52</f>
        <v>258.17557</v>
      </c>
      <c r="N52" s="45">
        <f>N53+N55+N59</f>
        <v>122.223</v>
      </c>
      <c r="O52" s="45">
        <f>O53+O55+O59</f>
        <v>111.69483</v>
      </c>
      <c r="P52" s="45">
        <f>P53+P55+P59</f>
        <v>74.14</v>
      </c>
      <c r="Q52" s="48">
        <f>N52+O52+P52</f>
        <v>308.05782999999997</v>
      </c>
      <c r="R52" s="45">
        <f>R53+R55+R59</f>
        <v>150.86</v>
      </c>
      <c r="S52" s="45">
        <f>S53+S55+S59</f>
        <v>170.23104999999998</v>
      </c>
      <c r="T52" s="45">
        <f>T53+T55+T59</f>
        <v>162.72</v>
      </c>
      <c r="U52" s="48">
        <f>R52+S52+T52</f>
        <v>483.81105</v>
      </c>
    </row>
    <row r="53" spans="1:21" ht="12.75">
      <c r="A53" s="43" t="s">
        <v>96</v>
      </c>
      <c r="B53" s="43">
        <v>244</v>
      </c>
      <c r="C53" s="44" t="s">
        <v>97</v>
      </c>
      <c r="D53" s="45"/>
      <c r="E53" s="48">
        <f>I53+M53+Q53+U53</f>
        <v>299.9</v>
      </c>
      <c r="F53" s="45">
        <v>20</v>
      </c>
      <c r="G53" s="45">
        <v>15</v>
      </c>
      <c r="H53" s="45">
        <v>62.96828</v>
      </c>
      <c r="I53" s="48">
        <f>SUM(F53:H53)</f>
        <v>97.96828</v>
      </c>
      <c r="J53" s="45">
        <v>0</v>
      </c>
      <c r="K53" s="45">
        <v>28.15783</v>
      </c>
      <c r="L53" s="45">
        <v>51.38206</v>
      </c>
      <c r="M53" s="48">
        <f>SUM(J53:L53)</f>
        <v>79.53989</v>
      </c>
      <c r="N53" s="45">
        <v>0</v>
      </c>
      <c r="O53" s="45">
        <v>17.19183</v>
      </c>
      <c r="P53" s="45">
        <v>25</v>
      </c>
      <c r="Q53" s="48">
        <f>SUM(N53:P53)</f>
        <v>42.191829999999996</v>
      </c>
      <c r="R53" s="45">
        <v>25</v>
      </c>
      <c r="S53" s="45">
        <v>25</v>
      </c>
      <c r="T53" s="45">
        <v>30.2</v>
      </c>
      <c r="U53" s="48">
        <f>SUM(R53:T53)</f>
        <v>80.2</v>
      </c>
    </row>
    <row r="54" spans="1:21" ht="12.75">
      <c r="A54" s="43" t="s">
        <v>98</v>
      </c>
      <c r="B54" s="43">
        <v>244</v>
      </c>
      <c r="C54" s="44" t="s">
        <v>99</v>
      </c>
      <c r="D54" s="45"/>
      <c r="E54" s="48">
        <f>M54+Q54+U54</f>
        <v>0</v>
      </c>
      <c r="F54" s="45"/>
      <c r="G54" s="45"/>
      <c r="H54" s="45"/>
      <c r="I54" s="48"/>
      <c r="J54" s="45"/>
      <c r="K54" s="45"/>
      <c r="L54" s="45"/>
      <c r="M54" s="48">
        <f>SUM(J54:L54)</f>
        <v>0</v>
      </c>
      <c r="N54" s="45"/>
      <c r="O54" s="45"/>
      <c r="P54" s="45"/>
      <c r="Q54" s="48">
        <f>SUM(N54:P54)</f>
        <v>0</v>
      </c>
      <c r="R54" s="45"/>
      <c r="S54" s="45"/>
      <c r="T54" s="45"/>
      <c r="U54" s="48">
        <f>SUM(R54:T54)</f>
        <v>0</v>
      </c>
    </row>
    <row r="55" spans="1:21" ht="12.75">
      <c r="A55" s="43" t="s">
        <v>100</v>
      </c>
      <c r="B55" s="43">
        <v>244</v>
      </c>
      <c r="C55" s="44" t="s">
        <v>101</v>
      </c>
      <c r="D55" s="45"/>
      <c r="E55" s="48">
        <f aca="true" t="shared" si="16" ref="E55:E60">I55+M55+Q55+U55</f>
        <v>615.0999999999999</v>
      </c>
      <c r="F55" s="45">
        <f>F56+F57+F58</f>
        <v>14</v>
      </c>
      <c r="G55" s="45">
        <f>G56+G57+G58</f>
        <v>105.39999999999999</v>
      </c>
      <c r="H55" s="45">
        <f>H56+H57+H58</f>
        <v>38.53365</v>
      </c>
      <c r="I55" s="48">
        <f aca="true" t="shared" si="17" ref="I55:I60">SUM(F55:H55)</f>
        <v>157.93365</v>
      </c>
      <c r="J55" s="45">
        <f>J56+J57+J58</f>
        <v>122.49634999999999</v>
      </c>
      <c r="K55" s="45">
        <f>K56+K57+K58</f>
        <v>41.43</v>
      </c>
      <c r="L55" s="45">
        <f>L56+L57+L58</f>
        <v>-45.0111</v>
      </c>
      <c r="M55" s="48">
        <f aca="true" t="shared" si="18" ref="M55:M60">SUM(J55:L55)</f>
        <v>118.91524999999999</v>
      </c>
      <c r="N55" s="45">
        <f>N56+N57+N58</f>
        <v>14.94705</v>
      </c>
      <c r="O55" s="45">
        <f>O56+O57+O58</f>
        <v>59.803</v>
      </c>
      <c r="P55" s="45">
        <f>P56+P57+P58</f>
        <v>14.44</v>
      </c>
      <c r="Q55" s="48">
        <f>SUM(N55:P55)</f>
        <v>89.19005</v>
      </c>
      <c r="R55" s="45">
        <f>R56+R57+R58</f>
        <v>74.36</v>
      </c>
      <c r="S55" s="45">
        <f>S56+S57+S58</f>
        <v>93.73105</v>
      </c>
      <c r="T55" s="45">
        <f>T56+T57+T58</f>
        <v>80.97</v>
      </c>
      <c r="U55" s="48">
        <f aca="true" t="shared" si="19" ref="U55:U64">SUM(R55:T55)</f>
        <v>249.06105</v>
      </c>
    </row>
    <row r="56" spans="1:21" ht="12.75">
      <c r="A56" s="43" t="s">
        <v>117</v>
      </c>
      <c r="B56" s="43">
        <v>244</v>
      </c>
      <c r="C56" s="44" t="s">
        <v>120</v>
      </c>
      <c r="D56" s="45"/>
      <c r="E56" s="48">
        <f t="shared" si="16"/>
        <v>390.3</v>
      </c>
      <c r="F56" s="45">
        <v>0</v>
      </c>
      <c r="G56" s="45">
        <v>83.6</v>
      </c>
      <c r="H56" s="45">
        <v>42.04534</v>
      </c>
      <c r="I56" s="48">
        <f t="shared" si="17"/>
        <v>125.64534</v>
      </c>
      <c r="J56" s="45">
        <v>70.35466</v>
      </c>
      <c r="K56" s="45">
        <v>27</v>
      </c>
      <c r="L56" s="45">
        <v>-13.56105</v>
      </c>
      <c r="M56" s="48">
        <f t="shared" si="18"/>
        <v>83.79361</v>
      </c>
      <c r="N56" s="45"/>
      <c r="O56" s="45"/>
      <c r="P56" s="45"/>
      <c r="Q56" s="48"/>
      <c r="R56" s="45">
        <v>55</v>
      </c>
      <c r="S56" s="45">
        <v>69.46105</v>
      </c>
      <c r="T56" s="45">
        <v>56.4</v>
      </c>
      <c r="U56" s="48">
        <f t="shared" si="19"/>
        <v>180.86105</v>
      </c>
    </row>
    <row r="57" spans="1:21" ht="12.75">
      <c r="A57" s="43" t="s">
        <v>118</v>
      </c>
      <c r="B57" s="43">
        <v>244</v>
      </c>
      <c r="C57" s="44" t="s">
        <v>121</v>
      </c>
      <c r="D57" s="45"/>
      <c r="E57" s="48">
        <f t="shared" si="16"/>
        <v>219.5</v>
      </c>
      <c r="F57" s="45">
        <v>14</v>
      </c>
      <c r="G57" s="45">
        <v>21.3</v>
      </c>
      <c r="H57" s="45">
        <v>-3.72487</v>
      </c>
      <c r="I57" s="48">
        <f t="shared" si="17"/>
        <v>31.575129999999998</v>
      </c>
      <c r="J57" s="45">
        <v>51.42487</v>
      </c>
      <c r="K57" s="45">
        <v>14</v>
      </c>
      <c r="L57" s="45">
        <v>-31.373</v>
      </c>
      <c r="M57" s="48">
        <f t="shared" si="18"/>
        <v>34.051869999999994</v>
      </c>
      <c r="N57" s="45">
        <v>14</v>
      </c>
      <c r="O57" s="45">
        <v>59.373</v>
      </c>
      <c r="P57" s="45">
        <v>14</v>
      </c>
      <c r="Q57" s="48">
        <f aca="true" t="shared" si="20" ref="Q57:Q64">SUM(N57:P57)</f>
        <v>87.37299999999999</v>
      </c>
      <c r="R57" s="45">
        <v>18.9</v>
      </c>
      <c r="S57" s="45">
        <v>23.8</v>
      </c>
      <c r="T57" s="45">
        <v>23.8</v>
      </c>
      <c r="U57" s="48">
        <f t="shared" si="19"/>
        <v>66.5</v>
      </c>
    </row>
    <row r="58" spans="1:21" ht="12.75">
      <c r="A58" s="43" t="s">
        <v>119</v>
      </c>
      <c r="B58" s="43">
        <v>244</v>
      </c>
      <c r="C58" s="44" t="s">
        <v>122</v>
      </c>
      <c r="D58" s="45"/>
      <c r="E58" s="48">
        <f t="shared" si="16"/>
        <v>5.3</v>
      </c>
      <c r="F58" s="45">
        <v>0</v>
      </c>
      <c r="G58" s="45">
        <v>0.5</v>
      </c>
      <c r="H58" s="45">
        <v>0.21318</v>
      </c>
      <c r="I58" s="48">
        <f t="shared" si="17"/>
        <v>0.71318</v>
      </c>
      <c r="J58" s="45">
        <v>0.71682</v>
      </c>
      <c r="K58" s="45">
        <v>0.43</v>
      </c>
      <c r="L58" s="45">
        <v>-0.07705</v>
      </c>
      <c r="M58" s="48">
        <f t="shared" si="18"/>
        <v>1.0697699999999999</v>
      </c>
      <c r="N58" s="45">
        <v>0.94705</v>
      </c>
      <c r="O58" s="45">
        <v>0.43</v>
      </c>
      <c r="P58" s="45">
        <v>0.44</v>
      </c>
      <c r="Q58" s="48">
        <f t="shared" si="20"/>
        <v>1.8170499999999998</v>
      </c>
      <c r="R58" s="45">
        <v>0.46</v>
      </c>
      <c r="S58" s="45">
        <v>0.47</v>
      </c>
      <c r="T58" s="45">
        <v>0.77</v>
      </c>
      <c r="U58" s="48">
        <f t="shared" si="19"/>
        <v>1.7</v>
      </c>
    </row>
    <row r="59" spans="1:21" ht="12.75">
      <c r="A59" s="43" t="s">
        <v>102</v>
      </c>
      <c r="B59" s="43">
        <v>244</v>
      </c>
      <c r="C59" s="44" t="s">
        <v>103</v>
      </c>
      <c r="D59" s="45"/>
      <c r="E59" s="48">
        <f t="shared" si="16"/>
        <v>417.00000000000006</v>
      </c>
      <c r="F59" s="45">
        <f>F60</f>
        <v>18</v>
      </c>
      <c r="G59" s="45">
        <f>G60</f>
        <v>18.2</v>
      </c>
      <c r="H59" s="45">
        <f>H60</f>
        <v>-10.14638</v>
      </c>
      <c r="I59" s="48">
        <f t="shared" si="17"/>
        <v>26.053620000000002</v>
      </c>
      <c r="J59" s="45">
        <f>J60</f>
        <v>62.99638</v>
      </c>
      <c r="K59" s="45">
        <f>K60</f>
        <v>34.7</v>
      </c>
      <c r="L59" s="45">
        <f>L60</f>
        <v>-37.97595</v>
      </c>
      <c r="M59" s="48">
        <f t="shared" si="18"/>
        <v>59.72043000000001</v>
      </c>
      <c r="N59" s="45">
        <f>N60</f>
        <v>107.27595</v>
      </c>
      <c r="O59" s="45">
        <f>O60</f>
        <v>34.7</v>
      </c>
      <c r="P59" s="45">
        <f>P60</f>
        <v>34.7</v>
      </c>
      <c r="Q59" s="48">
        <f t="shared" si="20"/>
        <v>176.67595</v>
      </c>
      <c r="R59" s="45">
        <f>R60</f>
        <v>51.5</v>
      </c>
      <c r="S59" s="45">
        <f>S60</f>
        <v>51.5</v>
      </c>
      <c r="T59" s="45">
        <f>T60</f>
        <v>51.55</v>
      </c>
      <c r="U59" s="48">
        <f t="shared" si="19"/>
        <v>154.55</v>
      </c>
    </row>
    <row r="60" spans="1:21" ht="12.75">
      <c r="A60" s="43" t="s">
        <v>137</v>
      </c>
      <c r="B60" s="43">
        <v>244</v>
      </c>
      <c r="C60" s="44" t="s">
        <v>103</v>
      </c>
      <c r="D60" s="45"/>
      <c r="E60" s="48">
        <f t="shared" si="16"/>
        <v>417.00000000000006</v>
      </c>
      <c r="F60" s="45">
        <v>18</v>
      </c>
      <c r="G60" s="45">
        <v>18.2</v>
      </c>
      <c r="H60" s="45">
        <v>-10.14638</v>
      </c>
      <c r="I60" s="48">
        <f t="shared" si="17"/>
        <v>26.053620000000002</v>
      </c>
      <c r="J60" s="45">
        <v>62.99638</v>
      </c>
      <c r="K60" s="45">
        <v>34.7</v>
      </c>
      <c r="L60" s="45">
        <v>-37.97595</v>
      </c>
      <c r="M60" s="48">
        <f t="shared" si="18"/>
        <v>59.72043000000001</v>
      </c>
      <c r="N60" s="45">
        <v>107.27595</v>
      </c>
      <c r="O60" s="45">
        <v>34.7</v>
      </c>
      <c r="P60" s="45">
        <v>34.7</v>
      </c>
      <c r="Q60" s="48">
        <f t="shared" si="20"/>
        <v>176.67595</v>
      </c>
      <c r="R60" s="45">
        <v>51.5</v>
      </c>
      <c r="S60" s="45">
        <v>51.5</v>
      </c>
      <c r="T60" s="45">
        <v>51.55</v>
      </c>
      <c r="U60" s="48">
        <f t="shared" si="19"/>
        <v>154.55</v>
      </c>
    </row>
    <row r="61" spans="1:21" ht="34.5" customHeight="1">
      <c r="A61" s="57" t="s">
        <v>199</v>
      </c>
      <c r="B61" s="57">
        <v>240</v>
      </c>
      <c r="C61" s="58"/>
      <c r="D61" s="45"/>
      <c r="E61" s="60">
        <f>Q61+U61+I61+M61</f>
        <v>1147.7</v>
      </c>
      <c r="F61" s="59">
        <f>F62</f>
        <v>48.3</v>
      </c>
      <c r="G61" s="59">
        <f>G62</f>
        <v>48.3</v>
      </c>
      <c r="H61" s="59">
        <f>H62</f>
        <v>47.608</v>
      </c>
      <c r="I61" s="60">
        <f>F61+G61+H61</f>
        <v>144.208</v>
      </c>
      <c r="J61" s="59">
        <f>J62</f>
        <v>93.292</v>
      </c>
      <c r="K61" s="59">
        <f>K62</f>
        <v>86.287</v>
      </c>
      <c r="L61" s="59">
        <f>L62</f>
        <v>40.9501</v>
      </c>
      <c r="M61" s="60">
        <f>J61+K61+L61</f>
        <v>220.5291</v>
      </c>
      <c r="N61" s="59">
        <f>N62</f>
        <v>162.8299</v>
      </c>
      <c r="O61" s="59">
        <f>O62</f>
        <v>105.067</v>
      </c>
      <c r="P61" s="59">
        <f>P62</f>
        <v>92.5</v>
      </c>
      <c r="Q61" s="60">
        <f t="shared" si="20"/>
        <v>360.3969</v>
      </c>
      <c r="R61" s="59">
        <f>R62</f>
        <v>136.6</v>
      </c>
      <c r="S61" s="59">
        <f>S62</f>
        <v>149.166</v>
      </c>
      <c r="T61" s="59">
        <f>T62</f>
        <v>136.8</v>
      </c>
      <c r="U61" s="60">
        <f t="shared" si="19"/>
        <v>422.566</v>
      </c>
    </row>
    <row r="62" spans="1:21" ht="12.75">
      <c r="A62" s="43" t="s">
        <v>138</v>
      </c>
      <c r="B62" s="43">
        <v>244</v>
      </c>
      <c r="C62" s="44" t="s">
        <v>105</v>
      </c>
      <c r="D62" s="45"/>
      <c r="E62" s="48">
        <f aca="true" t="shared" si="21" ref="E62:E67">I62+M62+Q62+U62</f>
        <v>1147.7</v>
      </c>
      <c r="F62" s="45">
        <v>48.3</v>
      </c>
      <c r="G62" s="45">
        <v>48.3</v>
      </c>
      <c r="H62" s="45">
        <v>47.608</v>
      </c>
      <c r="I62" s="48">
        <f aca="true" t="shared" si="22" ref="I62:I67">SUM(F62:H62)</f>
        <v>144.208</v>
      </c>
      <c r="J62" s="45">
        <v>93.292</v>
      </c>
      <c r="K62" s="45">
        <v>86.287</v>
      </c>
      <c r="L62" s="45">
        <v>40.9501</v>
      </c>
      <c r="M62" s="48">
        <f aca="true" t="shared" si="23" ref="M62:M67">SUM(J62:L62)</f>
        <v>220.5291</v>
      </c>
      <c r="N62" s="45">
        <v>162.8299</v>
      </c>
      <c r="O62" s="45">
        <v>105.067</v>
      </c>
      <c r="P62" s="45">
        <v>92.5</v>
      </c>
      <c r="Q62" s="48">
        <f t="shared" si="20"/>
        <v>360.3969</v>
      </c>
      <c r="R62" s="45">
        <v>136.6</v>
      </c>
      <c r="S62" s="45">
        <v>149.166</v>
      </c>
      <c r="T62" s="45">
        <v>136.8</v>
      </c>
      <c r="U62" s="48">
        <f t="shared" si="19"/>
        <v>422.566</v>
      </c>
    </row>
    <row r="63" spans="1:21" ht="24.75" customHeight="1">
      <c r="A63" s="57" t="s">
        <v>200</v>
      </c>
      <c r="B63" s="57">
        <v>850</v>
      </c>
      <c r="C63" s="58"/>
      <c r="D63" s="59"/>
      <c r="E63" s="60">
        <f t="shared" si="21"/>
        <v>2637.59</v>
      </c>
      <c r="F63" s="59">
        <f>F64+F65+F66</f>
        <v>667.513</v>
      </c>
      <c r="G63" s="59">
        <f>G64+G65+G66</f>
        <v>0</v>
      </c>
      <c r="H63" s="59">
        <f>H64+H65+H66</f>
        <v>-0.24</v>
      </c>
      <c r="I63" s="60">
        <f t="shared" si="22"/>
        <v>667.273</v>
      </c>
      <c r="J63" s="59">
        <f>J64+J65+J66</f>
        <v>730.1370000000001</v>
      </c>
      <c r="K63" s="59">
        <f>K64+K65+K66</f>
        <v>0</v>
      </c>
      <c r="L63" s="59">
        <f>L64+L65+L66</f>
        <v>-0.32106</v>
      </c>
      <c r="M63" s="60">
        <f t="shared" si="23"/>
        <v>729.8159400000001</v>
      </c>
      <c r="N63" s="59">
        <f>N64+N65+N66</f>
        <v>589.02406</v>
      </c>
      <c r="O63" s="59">
        <f>O64+O65+O66</f>
        <v>0</v>
      </c>
      <c r="P63" s="59">
        <f>P64+P65+P66</f>
        <v>0</v>
      </c>
      <c r="Q63" s="60">
        <f t="shared" si="20"/>
        <v>589.02406</v>
      </c>
      <c r="R63" s="59">
        <f>R64+R65+R66</f>
        <v>651.477</v>
      </c>
      <c r="S63" s="59">
        <f>S64+S65+S66</f>
        <v>0</v>
      </c>
      <c r="T63" s="59">
        <f>T64+T65+T66</f>
        <v>0</v>
      </c>
      <c r="U63" s="60">
        <f t="shared" si="19"/>
        <v>651.477</v>
      </c>
    </row>
    <row r="64" spans="1:21" ht="12.75">
      <c r="A64" s="43" t="s">
        <v>106</v>
      </c>
      <c r="B64" s="43">
        <v>851</v>
      </c>
      <c r="C64" s="44" t="s">
        <v>107</v>
      </c>
      <c r="D64" s="45"/>
      <c r="E64" s="48">
        <f t="shared" si="21"/>
        <v>2627.05</v>
      </c>
      <c r="F64" s="45">
        <v>664.913</v>
      </c>
      <c r="G64" s="45">
        <v>0</v>
      </c>
      <c r="H64" s="45">
        <v>0</v>
      </c>
      <c r="I64" s="55">
        <f t="shared" si="22"/>
        <v>664.913</v>
      </c>
      <c r="J64" s="45">
        <v>727.297</v>
      </c>
      <c r="K64" s="45">
        <v>0</v>
      </c>
      <c r="L64" s="45">
        <v>0</v>
      </c>
      <c r="M64" s="48">
        <f t="shared" si="23"/>
        <v>727.297</v>
      </c>
      <c r="N64" s="45">
        <v>586.103</v>
      </c>
      <c r="O64" s="45">
        <v>0</v>
      </c>
      <c r="P64" s="45">
        <v>0</v>
      </c>
      <c r="Q64" s="48">
        <f t="shared" si="20"/>
        <v>586.103</v>
      </c>
      <c r="R64" s="45">
        <v>648.737</v>
      </c>
      <c r="S64" s="45">
        <v>0</v>
      </c>
      <c r="T64" s="45">
        <v>0</v>
      </c>
      <c r="U64" s="48">
        <f t="shared" si="19"/>
        <v>648.737</v>
      </c>
    </row>
    <row r="65" spans="1:21" ht="12.75">
      <c r="A65" s="43" t="s">
        <v>106</v>
      </c>
      <c r="B65" s="43">
        <v>852</v>
      </c>
      <c r="C65" s="44" t="s">
        <v>107</v>
      </c>
      <c r="D65" s="45"/>
      <c r="E65" s="48">
        <f t="shared" si="21"/>
        <v>10.52106</v>
      </c>
      <c r="F65" s="45">
        <v>2.6</v>
      </c>
      <c r="G65" s="45">
        <v>0</v>
      </c>
      <c r="H65" s="45">
        <v>-0.24</v>
      </c>
      <c r="I65" s="48">
        <f t="shared" si="22"/>
        <v>2.3600000000000003</v>
      </c>
      <c r="J65" s="45">
        <v>2.82106</v>
      </c>
      <c r="K65" s="45">
        <v>0</v>
      </c>
      <c r="L65" s="45">
        <v>-0.32106</v>
      </c>
      <c r="M65" s="48">
        <f t="shared" si="23"/>
        <v>2.5</v>
      </c>
      <c r="N65" s="45">
        <v>2.92106</v>
      </c>
      <c r="O65" s="45">
        <v>0</v>
      </c>
      <c r="P65" s="45">
        <v>0</v>
      </c>
      <c r="Q65" s="48">
        <f aca="true" t="shared" si="24" ref="Q65:Q70">SUM(N65:P65)</f>
        <v>2.92106</v>
      </c>
      <c r="R65" s="45">
        <v>2.74</v>
      </c>
      <c r="S65" s="45">
        <v>0</v>
      </c>
      <c r="T65" s="45">
        <v>0</v>
      </c>
      <c r="U65" s="48">
        <f aca="true" t="shared" si="25" ref="U65:U70">SUM(R65:T65)</f>
        <v>2.74</v>
      </c>
    </row>
    <row r="66" spans="1:21" ht="12.75">
      <c r="A66" s="43" t="s">
        <v>106</v>
      </c>
      <c r="B66" s="43">
        <v>853</v>
      </c>
      <c r="C66" s="44" t="s">
        <v>107</v>
      </c>
      <c r="D66" s="45"/>
      <c r="E66" s="48">
        <f t="shared" si="21"/>
        <v>0.01894</v>
      </c>
      <c r="F66" s="45">
        <v>0</v>
      </c>
      <c r="G66" s="45">
        <v>0</v>
      </c>
      <c r="H66" s="45">
        <v>0</v>
      </c>
      <c r="I66" s="48">
        <f t="shared" si="22"/>
        <v>0</v>
      </c>
      <c r="J66" s="45">
        <v>0.01894</v>
      </c>
      <c r="K66" s="45">
        <v>0</v>
      </c>
      <c r="L66" s="45">
        <v>0</v>
      </c>
      <c r="M66" s="48">
        <f t="shared" si="23"/>
        <v>0.01894</v>
      </c>
      <c r="N66" s="45">
        <v>0</v>
      </c>
      <c r="O66" s="45">
        <v>0</v>
      </c>
      <c r="P66" s="45">
        <v>0</v>
      </c>
      <c r="Q66" s="48">
        <f t="shared" si="24"/>
        <v>0</v>
      </c>
      <c r="R66" s="45">
        <v>0</v>
      </c>
      <c r="S66" s="45">
        <v>0</v>
      </c>
      <c r="T66" s="45">
        <v>0</v>
      </c>
      <c r="U66" s="48">
        <f t="shared" si="25"/>
        <v>0</v>
      </c>
    </row>
    <row r="67" spans="1:21" ht="23.25" customHeight="1">
      <c r="A67" s="57" t="s">
        <v>201</v>
      </c>
      <c r="B67" s="57">
        <v>240</v>
      </c>
      <c r="C67" s="44"/>
      <c r="D67" s="45"/>
      <c r="E67" s="60">
        <f t="shared" si="21"/>
        <v>100</v>
      </c>
      <c r="F67" s="59">
        <f>F68</f>
        <v>0</v>
      </c>
      <c r="G67" s="59">
        <f>G68</f>
        <v>6.25</v>
      </c>
      <c r="H67" s="59">
        <f>H68</f>
        <v>0</v>
      </c>
      <c r="I67" s="60">
        <f t="shared" si="22"/>
        <v>6.25</v>
      </c>
      <c r="J67" s="59">
        <f>J68</f>
        <v>0</v>
      </c>
      <c r="K67" s="59">
        <f>K68</f>
        <v>0</v>
      </c>
      <c r="L67" s="59">
        <f>L68</f>
        <v>36.26</v>
      </c>
      <c r="M67" s="60">
        <f t="shared" si="23"/>
        <v>36.26</v>
      </c>
      <c r="N67" s="59">
        <f>N68</f>
        <v>0</v>
      </c>
      <c r="O67" s="59">
        <f>O68</f>
        <v>0</v>
      </c>
      <c r="P67" s="59">
        <f>P68</f>
        <v>7.49</v>
      </c>
      <c r="Q67" s="60">
        <f t="shared" si="24"/>
        <v>7.49</v>
      </c>
      <c r="R67" s="59">
        <f>R68</f>
        <v>0</v>
      </c>
      <c r="S67" s="59">
        <f>S68</f>
        <v>25</v>
      </c>
      <c r="T67" s="59">
        <f>T68</f>
        <v>25</v>
      </c>
      <c r="U67" s="60">
        <f t="shared" si="25"/>
        <v>50</v>
      </c>
    </row>
    <row r="68" spans="1:21" ht="12.75">
      <c r="A68" s="43" t="s">
        <v>108</v>
      </c>
      <c r="B68" s="43">
        <v>244</v>
      </c>
      <c r="C68" s="44" t="s">
        <v>109</v>
      </c>
      <c r="D68" s="45"/>
      <c r="E68" s="48">
        <f>Q68+U68+M68+I68</f>
        <v>100</v>
      </c>
      <c r="F68" s="45">
        <v>0</v>
      </c>
      <c r="G68" s="45">
        <v>6.25</v>
      </c>
      <c r="H68" s="45">
        <v>0</v>
      </c>
      <c r="I68" s="48">
        <f>F68+G68+H68</f>
        <v>6.25</v>
      </c>
      <c r="J68" s="45">
        <v>0</v>
      </c>
      <c r="K68" s="45">
        <v>0</v>
      </c>
      <c r="L68" s="45">
        <v>36.26</v>
      </c>
      <c r="M68" s="48">
        <f>J68+K68+L68</f>
        <v>36.26</v>
      </c>
      <c r="N68" s="45">
        <v>0</v>
      </c>
      <c r="O68" s="45">
        <v>0</v>
      </c>
      <c r="P68" s="45">
        <v>7.49</v>
      </c>
      <c r="Q68" s="48">
        <f t="shared" si="24"/>
        <v>7.49</v>
      </c>
      <c r="R68" s="45">
        <v>0</v>
      </c>
      <c r="S68" s="45">
        <v>25</v>
      </c>
      <c r="T68" s="45">
        <v>25</v>
      </c>
      <c r="U68" s="48">
        <f t="shared" si="25"/>
        <v>50</v>
      </c>
    </row>
    <row r="69" spans="1:21" ht="22.5" customHeight="1">
      <c r="A69" s="57" t="s">
        <v>202</v>
      </c>
      <c r="B69" s="57">
        <v>240</v>
      </c>
      <c r="C69" s="44"/>
      <c r="D69" s="45"/>
      <c r="E69" s="60">
        <f aca="true" t="shared" si="26" ref="E69:E80">I69+M69+Q69+U69</f>
        <v>198.51103999999998</v>
      </c>
      <c r="F69" s="59">
        <f>F70</f>
        <v>18.63</v>
      </c>
      <c r="G69" s="59">
        <f>G70</f>
        <v>21.47</v>
      </c>
      <c r="H69" s="59">
        <f>H70</f>
        <v>-8.5655</v>
      </c>
      <c r="I69" s="60">
        <f>SUM(F69:H69)</f>
        <v>31.534499999999994</v>
      </c>
      <c r="J69" s="59">
        <f>J70</f>
        <v>49.4655</v>
      </c>
      <c r="K69" s="59">
        <f>K70</f>
        <v>20.9</v>
      </c>
      <c r="L69" s="59">
        <f>L70</f>
        <v>-32.15775</v>
      </c>
      <c r="M69" s="60">
        <f>SUM(J69:L69)</f>
        <v>38.20775</v>
      </c>
      <c r="N69" s="59">
        <f>N70</f>
        <v>21.66879</v>
      </c>
      <c r="O69" s="59">
        <f>O70</f>
        <v>20.9</v>
      </c>
      <c r="P69" s="59">
        <f>P70</f>
        <v>20.9</v>
      </c>
      <c r="Q69" s="60">
        <f t="shared" si="24"/>
        <v>63.46879</v>
      </c>
      <c r="R69" s="59">
        <f>R70</f>
        <v>21.7</v>
      </c>
      <c r="S69" s="59">
        <f>S70</f>
        <v>21.8</v>
      </c>
      <c r="T69" s="59">
        <f>T70</f>
        <v>21.8</v>
      </c>
      <c r="U69" s="60">
        <f t="shared" si="25"/>
        <v>65.3</v>
      </c>
    </row>
    <row r="70" spans="1:21" ht="12.75">
      <c r="A70" s="43" t="s">
        <v>139</v>
      </c>
      <c r="B70" s="43">
        <v>244</v>
      </c>
      <c r="C70" s="44" t="s">
        <v>124</v>
      </c>
      <c r="D70" s="45"/>
      <c r="E70" s="48">
        <f t="shared" si="26"/>
        <v>198.51103999999998</v>
      </c>
      <c r="F70" s="45">
        <v>18.63</v>
      </c>
      <c r="G70" s="45">
        <v>21.47</v>
      </c>
      <c r="H70" s="45">
        <v>-8.5655</v>
      </c>
      <c r="I70" s="48">
        <f>SUM(F70:H70)</f>
        <v>31.534499999999994</v>
      </c>
      <c r="J70" s="45">
        <v>49.4655</v>
      </c>
      <c r="K70" s="45">
        <v>20.9</v>
      </c>
      <c r="L70" s="45">
        <v>-32.15775</v>
      </c>
      <c r="M70" s="48">
        <f>SUM(J70:L70)</f>
        <v>38.20775</v>
      </c>
      <c r="N70" s="45">
        <v>21.66879</v>
      </c>
      <c r="O70" s="45">
        <v>20.9</v>
      </c>
      <c r="P70" s="45">
        <v>20.9</v>
      </c>
      <c r="Q70" s="48">
        <f t="shared" si="24"/>
        <v>63.46879</v>
      </c>
      <c r="R70" s="45">
        <v>21.7</v>
      </c>
      <c r="S70" s="45">
        <v>21.8</v>
      </c>
      <c r="T70" s="45">
        <v>21.8</v>
      </c>
      <c r="U70" s="48">
        <f t="shared" si="25"/>
        <v>65.3</v>
      </c>
    </row>
    <row r="71" spans="1:21" ht="22.5">
      <c r="A71" s="57" t="s">
        <v>203</v>
      </c>
      <c r="B71" s="57">
        <v>240</v>
      </c>
      <c r="C71" s="58"/>
      <c r="D71" s="59"/>
      <c r="E71" s="60">
        <f t="shared" si="26"/>
        <v>146.39999999999998</v>
      </c>
      <c r="F71" s="59">
        <f>F72</f>
        <v>0</v>
      </c>
      <c r="G71" s="59">
        <f>G72</f>
        <v>5.05</v>
      </c>
      <c r="H71" s="59">
        <f>H72</f>
        <v>14.634</v>
      </c>
      <c r="I71" s="60">
        <f>F71+G71+H71</f>
        <v>19.684</v>
      </c>
      <c r="J71" s="59">
        <f>J72</f>
        <v>10.17</v>
      </c>
      <c r="K71" s="59">
        <f>K72</f>
        <v>0</v>
      </c>
      <c r="L71" s="59">
        <f>L72</f>
        <v>58.615</v>
      </c>
      <c r="M71" s="60">
        <f>J71+K71+L71</f>
        <v>68.785</v>
      </c>
      <c r="N71" s="59">
        <f>N72</f>
        <v>0</v>
      </c>
      <c r="O71" s="59">
        <f>O72</f>
        <v>0</v>
      </c>
      <c r="P71" s="59">
        <f>P72</f>
        <v>11.431</v>
      </c>
      <c r="Q71" s="60">
        <f>N71+O71+P71</f>
        <v>11.431</v>
      </c>
      <c r="R71" s="59">
        <f>R72</f>
        <v>0</v>
      </c>
      <c r="S71" s="59">
        <f>S72</f>
        <v>46.5</v>
      </c>
      <c r="T71" s="59">
        <f>T72</f>
        <v>0</v>
      </c>
      <c r="U71" s="60">
        <f>R71+S71+T71</f>
        <v>46.5</v>
      </c>
    </row>
    <row r="72" spans="1:21" ht="14.25" customHeight="1">
      <c r="A72" s="43" t="s">
        <v>205</v>
      </c>
      <c r="B72" s="43">
        <v>244</v>
      </c>
      <c r="C72" s="44" t="s">
        <v>204</v>
      </c>
      <c r="D72" s="45"/>
      <c r="E72" s="48">
        <f t="shared" si="26"/>
        <v>146.39999999999998</v>
      </c>
      <c r="F72" s="45">
        <v>0</v>
      </c>
      <c r="G72" s="45">
        <v>5.05</v>
      </c>
      <c r="H72" s="45">
        <v>14.634</v>
      </c>
      <c r="I72" s="48">
        <f aca="true" t="shared" si="27" ref="I72:I85">SUM(F72:H72)</f>
        <v>19.684</v>
      </c>
      <c r="J72" s="45">
        <v>10.17</v>
      </c>
      <c r="K72" s="45">
        <v>0</v>
      </c>
      <c r="L72" s="45">
        <v>58.615</v>
      </c>
      <c r="M72" s="48">
        <f aca="true" t="shared" si="28" ref="M72:M80">SUM(J72:L72)</f>
        <v>68.785</v>
      </c>
      <c r="N72" s="45">
        <v>0</v>
      </c>
      <c r="O72" s="45">
        <v>0</v>
      </c>
      <c r="P72" s="45">
        <v>11.431</v>
      </c>
      <c r="Q72" s="48">
        <f aca="true" t="shared" si="29" ref="Q72:Q80">SUM(N72:P72)</f>
        <v>11.431</v>
      </c>
      <c r="R72" s="45">
        <v>0</v>
      </c>
      <c r="S72" s="45">
        <v>46.5</v>
      </c>
      <c r="T72" s="45">
        <v>0</v>
      </c>
      <c r="U72" s="48">
        <f aca="true" t="shared" si="30" ref="U72:U80">SUM(R72:T72)</f>
        <v>46.5</v>
      </c>
    </row>
    <row r="73" spans="1:21" ht="21.75" customHeight="1">
      <c r="A73" s="57" t="s">
        <v>242</v>
      </c>
      <c r="B73" s="57">
        <v>850</v>
      </c>
      <c r="C73" s="58"/>
      <c r="D73" s="59"/>
      <c r="E73" s="60">
        <f>I73+M73+Q73+U73</f>
        <v>14.839</v>
      </c>
      <c r="F73" s="59">
        <f>F74</f>
        <v>0</v>
      </c>
      <c r="G73" s="59">
        <f>G74</f>
        <v>0</v>
      </c>
      <c r="H73" s="59">
        <f>H74</f>
        <v>14.839</v>
      </c>
      <c r="I73" s="60">
        <f>F73+G73+H73</f>
        <v>14.839</v>
      </c>
      <c r="J73" s="59">
        <f>J74</f>
        <v>0</v>
      </c>
      <c r="K73" s="59">
        <f>K74</f>
        <v>0</v>
      </c>
      <c r="L73" s="59">
        <f>L74</f>
        <v>0</v>
      </c>
      <c r="M73" s="60">
        <f>J73+K73+L73</f>
        <v>0</v>
      </c>
      <c r="N73" s="59">
        <f>N74</f>
        <v>0</v>
      </c>
      <c r="O73" s="59">
        <f>O74</f>
        <v>0</v>
      </c>
      <c r="P73" s="59">
        <f>P74</f>
        <v>0</v>
      </c>
      <c r="Q73" s="60">
        <f>N73+O73+P73</f>
        <v>0</v>
      </c>
      <c r="R73" s="59">
        <f>R74</f>
        <v>0</v>
      </c>
      <c r="S73" s="59">
        <f>S74</f>
        <v>0</v>
      </c>
      <c r="T73" s="59">
        <f>T74</f>
        <v>0</v>
      </c>
      <c r="U73" s="60">
        <f>R73+S73+T73</f>
        <v>0</v>
      </c>
    </row>
    <row r="74" spans="1:21" ht="14.25" customHeight="1">
      <c r="A74" s="43" t="s">
        <v>106</v>
      </c>
      <c r="B74" s="43">
        <v>853</v>
      </c>
      <c r="C74" s="44" t="s">
        <v>107</v>
      </c>
      <c r="D74" s="45"/>
      <c r="E74" s="48">
        <f>I74+M74+Q74+U74</f>
        <v>14.839</v>
      </c>
      <c r="F74" s="45">
        <v>0</v>
      </c>
      <c r="G74" s="45">
        <v>0</v>
      </c>
      <c r="H74" s="45">
        <v>14.839</v>
      </c>
      <c r="I74" s="48">
        <f>SUM(F74:H74)</f>
        <v>14.839</v>
      </c>
      <c r="J74" s="45">
        <v>0</v>
      </c>
      <c r="K74" s="45">
        <v>0</v>
      </c>
      <c r="L74" s="45">
        <v>0</v>
      </c>
      <c r="M74" s="48">
        <f>SUM(J74:L74)</f>
        <v>0</v>
      </c>
      <c r="N74" s="45">
        <v>0</v>
      </c>
      <c r="O74" s="45">
        <v>0</v>
      </c>
      <c r="P74" s="45">
        <v>0</v>
      </c>
      <c r="Q74" s="48">
        <f>SUM(N74:P74)</f>
        <v>0</v>
      </c>
      <c r="R74" s="45">
        <v>0</v>
      </c>
      <c r="S74" s="45">
        <v>0</v>
      </c>
      <c r="T74" s="45">
        <v>0</v>
      </c>
      <c r="U74" s="48">
        <f>SUM(R74:T74)</f>
        <v>0</v>
      </c>
    </row>
    <row r="75" spans="1:21" ht="33.75" customHeight="1">
      <c r="A75" s="46" t="s">
        <v>228</v>
      </c>
      <c r="B75" s="46">
        <v>200</v>
      </c>
      <c r="C75" s="47"/>
      <c r="D75" s="48"/>
      <c r="E75" s="68">
        <f t="shared" si="26"/>
        <v>205.53471</v>
      </c>
      <c r="F75" s="66">
        <f>F76+F77+F78</f>
        <v>0</v>
      </c>
      <c r="G75" s="66">
        <f>G76+G77+G78</f>
        <v>0</v>
      </c>
      <c r="H75" s="66">
        <f>H76+H77+H78</f>
        <v>0</v>
      </c>
      <c r="I75" s="68">
        <f t="shared" si="27"/>
        <v>0</v>
      </c>
      <c r="J75" s="66">
        <f>J76+J77+J78</f>
        <v>0</v>
      </c>
      <c r="K75" s="66">
        <f>K76+K77+K78</f>
        <v>205.53471</v>
      </c>
      <c r="L75" s="66">
        <f>L76+L77+L78</f>
        <v>-205.53471</v>
      </c>
      <c r="M75" s="68">
        <f t="shared" si="28"/>
        <v>0</v>
      </c>
      <c r="N75" s="66">
        <f>N76+N77+N78</f>
        <v>7.53471</v>
      </c>
      <c r="O75" s="66">
        <f>O76+O77+O78</f>
        <v>198</v>
      </c>
      <c r="P75" s="66">
        <f>P76+P77+P78</f>
        <v>0</v>
      </c>
      <c r="Q75" s="68">
        <f t="shared" si="29"/>
        <v>205.53471</v>
      </c>
      <c r="R75" s="66">
        <f>R76+R77+R78</f>
        <v>0</v>
      </c>
      <c r="S75" s="66">
        <f>S76+S77+S78</f>
        <v>0</v>
      </c>
      <c r="T75" s="66">
        <f>T76+T77+T78</f>
        <v>0</v>
      </c>
      <c r="U75" s="68">
        <f t="shared" si="30"/>
        <v>0</v>
      </c>
    </row>
    <row r="76" spans="1:21" ht="12.75">
      <c r="A76" s="43" t="s">
        <v>229</v>
      </c>
      <c r="B76" s="43">
        <v>244</v>
      </c>
      <c r="C76" s="44" t="s">
        <v>101</v>
      </c>
      <c r="D76" s="45"/>
      <c r="E76" s="60">
        <f t="shared" si="26"/>
        <v>1.73471</v>
      </c>
      <c r="F76" s="45">
        <v>0</v>
      </c>
      <c r="G76" s="45">
        <v>0</v>
      </c>
      <c r="H76" s="45">
        <v>0</v>
      </c>
      <c r="I76" s="60">
        <f t="shared" si="27"/>
        <v>0</v>
      </c>
      <c r="J76" s="45">
        <v>0</v>
      </c>
      <c r="K76" s="45">
        <v>1.73471</v>
      </c>
      <c r="L76" s="45">
        <v>-1.73471</v>
      </c>
      <c r="M76" s="60">
        <f t="shared" si="28"/>
        <v>0</v>
      </c>
      <c r="N76" s="45">
        <v>1.73471</v>
      </c>
      <c r="O76" s="45">
        <v>0</v>
      </c>
      <c r="P76" s="45">
        <v>0</v>
      </c>
      <c r="Q76" s="60">
        <f t="shared" si="29"/>
        <v>1.73471</v>
      </c>
      <c r="R76" s="45">
        <v>0</v>
      </c>
      <c r="S76" s="45">
        <v>0</v>
      </c>
      <c r="T76" s="45">
        <v>0</v>
      </c>
      <c r="U76" s="60">
        <f t="shared" si="30"/>
        <v>0</v>
      </c>
    </row>
    <row r="77" spans="1:21" ht="15" customHeight="1">
      <c r="A77" s="43" t="s">
        <v>230</v>
      </c>
      <c r="B77" s="43">
        <v>244</v>
      </c>
      <c r="C77" s="44" t="s">
        <v>103</v>
      </c>
      <c r="D77" s="45"/>
      <c r="E77" s="60">
        <f t="shared" si="26"/>
        <v>5.8</v>
      </c>
      <c r="F77" s="45">
        <v>0</v>
      </c>
      <c r="G77" s="45">
        <v>0</v>
      </c>
      <c r="H77" s="45">
        <v>0</v>
      </c>
      <c r="I77" s="60">
        <f t="shared" si="27"/>
        <v>0</v>
      </c>
      <c r="J77" s="45">
        <v>0</v>
      </c>
      <c r="K77" s="45">
        <v>5.8</v>
      </c>
      <c r="L77" s="45">
        <v>-5.8</v>
      </c>
      <c r="M77" s="60">
        <f t="shared" si="28"/>
        <v>0</v>
      </c>
      <c r="N77" s="45">
        <v>5.8</v>
      </c>
      <c r="O77" s="45">
        <v>0</v>
      </c>
      <c r="P77" s="45">
        <v>0</v>
      </c>
      <c r="Q77" s="60">
        <f t="shared" si="29"/>
        <v>5.8</v>
      </c>
      <c r="R77" s="45">
        <v>0</v>
      </c>
      <c r="S77" s="45">
        <v>0</v>
      </c>
      <c r="T77" s="45">
        <v>0</v>
      </c>
      <c r="U77" s="60">
        <f t="shared" si="30"/>
        <v>0</v>
      </c>
    </row>
    <row r="78" spans="1:21" ht="15" customHeight="1">
      <c r="A78" s="43" t="s">
        <v>243</v>
      </c>
      <c r="B78" s="43">
        <v>244</v>
      </c>
      <c r="C78" s="44" t="s">
        <v>105</v>
      </c>
      <c r="D78" s="45"/>
      <c r="E78" s="60">
        <f>I78+M78+Q78+U78</f>
        <v>198</v>
      </c>
      <c r="F78" s="45">
        <v>0</v>
      </c>
      <c r="G78" s="45">
        <v>0</v>
      </c>
      <c r="H78" s="45">
        <v>0</v>
      </c>
      <c r="I78" s="60">
        <f>SUM(F78:H78)</f>
        <v>0</v>
      </c>
      <c r="J78" s="45">
        <v>0</v>
      </c>
      <c r="K78" s="45">
        <v>198</v>
      </c>
      <c r="L78" s="45">
        <v>-198</v>
      </c>
      <c r="M78" s="60">
        <f>SUM(J78:L78)</f>
        <v>0</v>
      </c>
      <c r="N78" s="45">
        <v>0</v>
      </c>
      <c r="O78" s="45">
        <v>198</v>
      </c>
      <c r="P78" s="45">
        <v>0</v>
      </c>
      <c r="Q78" s="60">
        <f>SUM(N78:P78)</f>
        <v>198</v>
      </c>
      <c r="R78" s="45">
        <v>0</v>
      </c>
      <c r="S78" s="45">
        <v>0</v>
      </c>
      <c r="T78" s="45">
        <v>0</v>
      </c>
      <c r="U78" s="60">
        <f>SUM(R78:T78)</f>
        <v>0</v>
      </c>
    </row>
    <row r="79" spans="1:21" ht="34.5" customHeight="1">
      <c r="A79" s="46" t="s">
        <v>218</v>
      </c>
      <c r="B79" s="46">
        <v>200</v>
      </c>
      <c r="C79" s="44"/>
      <c r="D79" s="45"/>
      <c r="E79" s="69">
        <f t="shared" si="26"/>
        <v>230</v>
      </c>
      <c r="F79" s="67">
        <f>F80</f>
        <v>0</v>
      </c>
      <c r="G79" s="67">
        <f>G80</f>
        <v>0</v>
      </c>
      <c r="H79" s="67">
        <f>H80</f>
        <v>12.099</v>
      </c>
      <c r="I79" s="66">
        <f>SUM(F79:H79)</f>
        <v>12.099</v>
      </c>
      <c r="J79" s="67">
        <f>J80</f>
        <v>71.201</v>
      </c>
      <c r="K79" s="67">
        <f>K80</f>
        <v>0</v>
      </c>
      <c r="L79" s="67">
        <f>L80</f>
        <v>25.49554</v>
      </c>
      <c r="M79" s="66">
        <f t="shared" si="28"/>
        <v>96.69654</v>
      </c>
      <c r="N79" s="67">
        <f>N80</f>
        <v>23.3</v>
      </c>
      <c r="O79" s="67">
        <f>O80</f>
        <v>6.20446</v>
      </c>
      <c r="P79" s="67">
        <f>P80</f>
        <v>41.7</v>
      </c>
      <c r="Q79" s="66">
        <f t="shared" si="29"/>
        <v>71.20446000000001</v>
      </c>
      <c r="R79" s="67">
        <f>R80</f>
        <v>25.1</v>
      </c>
      <c r="S79" s="67">
        <f>S80</f>
        <v>16.5</v>
      </c>
      <c r="T79" s="67">
        <f>T80</f>
        <v>8.4</v>
      </c>
      <c r="U79" s="66">
        <f t="shared" si="30"/>
        <v>50</v>
      </c>
    </row>
    <row r="80" spans="1:21" ht="15" customHeight="1">
      <c r="A80" s="43" t="s">
        <v>147</v>
      </c>
      <c r="B80" s="43"/>
      <c r="C80" s="44"/>
      <c r="D80" s="45"/>
      <c r="E80" s="55">
        <f t="shared" si="26"/>
        <v>230</v>
      </c>
      <c r="F80" s="45">
        <v>0</v>
      </c>
      <c r="G80" s="45">
        <v>0</v>
      </c>
      <c r="H80" s="45">
        <v>12.099</v>
      </c>
      <c r="I80" s="48">
        <f>SUM(F80:H80)</f>
        <v>12.099</v>
      </c>
      <c r="J80" s="45">
        <v>71.201</v>
      </c>
      <c r="K80" s="45">
        <v>0</v>
      </c>
      <c r="L80" s="45">
        <v>25.49554</v>
      </c>
      <c r="M80" s="48">
        <f t="shared" si="28"/>
        <v>96.69654</v>
      </c>
      <c r="N80" s="45">
        <v>23.3</v>
      </c>
      <c r="O80" s="45">
        <v>6.20446</v>
      </c>
      <c r="P80" s="45">
        <v>41.7</v>
      </c>
      <c r="Q80" s="48">
        <f t="shared" si="29"/>
        <v>71.20446000000001</v>
      </c>
      <c r="R80" s="45">
        <v>25.1</v>
      </c>
      <c r="S80" s="45">
        <v>16.5</v>
      </c>
      <c r="T80" s="45">
        <v>8.4</v>
      </c>
      <c r="U80" s="48">
        <f t="shared" si="30"/>
        <v>50</v>
      </c>
    </row>
    <row r="81" spans="1:21" ht="22.5" customHeight="1">
      <c r="A81" s="46" t="s">
        <v>259</v>
      </c>
      <c r="B81" s="46">
        <v>831</v>
      </c>
      <c r="C81" s="44"/>
      <c r="D81" s="45"/>
      <c r="E81" s="69">
        <f>I81+M81+Q81+U81</f>
        <v>74</v>
      </c>
      <c r="F81" s="67">
        <f>F82</f>
        <v>0</v>
      </c>
      <c r="G81" s="67">
        <f>G82</f>
        <v>0</v>
      </c>
      <c r="H81" s="67">
        <f>H82</f>
        <v>0</v>
      </c>
      <c r="I81" s="66">
        <f>SUM(F81:H81)</f>
        <v>0</v>
      </c>
      <c r="J81" s="67">
        <f>J82</f>
        <v>74</v>
      </c>
      <c r="K81" s="67">
        <f>K82</f>
        <v>0</v>
      </c>
      <c r="L81" s="67">
        <f>L82</f>
        <v>0</v>
      </c>
      <c r="M81" s="66">
        <f>SUM(J81:L81)</f>
        <v>74</v>
      </c>
      <c r="N81" s="67">
        <f>N82</f>
        <v>0</v>
      </c>
      <c r="O81" s="67">
        <f>O82</f>
        <v>0</v>
      </c>
      <c r="P81" s="67">
        <f>P82</f>
        <v>0</v>
      </c>
      <c r="Q81" s="66">
        <f>SUM(N81:P81)</f>
        <v>0</v>
      </c>
      <c r="R81" s="67">
        <f>R82</f>
        <v>0</v>
      </c>
      <c r="S81" s="67">
        <f>S82</f>
        <v>0</v>
      </c>
      <c r="T81" s="67">
        <f>T82</f>
        <v>0</v>
      </c>
      <c r="U81" s="66">
        <f>SUM(R81:T81)</f>
        <v>0</v>
      </c>
    </row>
    <row r="82" spans="1:21" ht="15" customHeight="1">
      <c r="A82" s="43" t="s">
        <v>133</v>
      </c>
      <c r="B82" s="43"/>
      <c r="C82" s="44"/>
      <c r="D82" s="45"/>
      <c r="E82" s="55">
        <f>I82+M82+Q82+U82</f>
        <v>74</v>
      </c>
      <c r="F82" s="45">
        <v>0</v>
      </c>
      <c r="G82" s="45">
        <v>0</v>
      </c>
      <c r="H82" s="45">
        <v>0</v>
      </c>
      <c r="I82" s="48">
        <f>SUM(F82:H82)</f>
        <v>0</v>
      </c>
      <c r="J82" s="45">
        <v>74</v>
      </c>
      <c r="K82" s="45">
        <v>0</v>
      </c>
      <c r="L82" s="45">
        <v>0</v>
      </c>
      <c r="M82" s="48">
        <f>SUM(J82:L82)</f>
        <v>74</v>
      </c>
      <c r="N82" s="45">
        <v>0</v>
      </c>
      <c r="O82" s="45">
        <v>0</v>
      </c>
      <c r="P82" s="45">
        <v>0</v>
      </c>
      <c r="Q82" s="48">
        <f>SUM(N82:P82)</f>
        <v>0</v>
      </c>
      <c r="R82" s="45">
        <v>0</v>
      </c>
      <c r="S82" s="45">
        <v>0</v>
      </c>
      <c r="T82" s="45">
        <v>0</v>
      </c>
      <c r="U82" s="48">
        <f>SUM(R82:T82)</f>
        <v>0</v>
      </c>
    </row>
    <row r="83" spans="1:21" ht="44.25" customHeight="1">
      <c r="A83" s="46" t="s">
        <v>128</v>
      </c>
      <c r="B83" s="46"/>
      <c r="C83" s="47"/>
      <c r="D83" s="48"/>
      <c r="E83" s="49">
        <f>E84+E88</f>
        <v>476.7</v>
      </c>
      <c r="F83" s="49">
        <f>F84+F88</f>
        <v>14</v>
      </c>
      <c r="G83" s="49">
        <f>G84+G88</f>
        <v>36.6</v>
      </c>
      <c r="H83" s="49">
        <f>H84+H88</f>
        <v>68.39999999999999</v>
      </c>
      <c r="I83" s="49">
        <f t="shared" si="27"/>
        <v>119</v>
      </c>
      <c r="J83" s="49">
        <f aca="true" t="shared" si="31" ref="J83:U83">J84+J88</f>
        <v>23.097749999999998</v>
      </c>
      <c r="K83" s="49">
        <f t="shared" si="31"/>
        <v>38.79125</v>
      </c>
      <c r="L83" s="49">
        <f t="shared" si="31"/>
        <v>47.711</v>
      </c>
      <c r="M83" s="49">
        <f t="shared" si="31"/>
        <v>109.6</v>
      </c>
      <c r="N83" s="49">
        <f t="shared" si="31"/>
        <v>30.1783</v>
      </c>
      <c r="O83" s="49">
        <f t="shared" si="31"/>
        <v>39.044</v>
      </c>
      <c r="P83" s="49">
        <f t="shared" si="31"/>
        <v>39.0443</v>
      </c>
      <c r="Q83" s="49">
        <f t="shared" si="31"/>
        <v>108.2666</v>
      </c>
      <c r="R83" s="49">
        <f t="shared" si="31"/>
        <v>39.0443</v>
      </c>
      <c r="S83" s="49">
        <f t="shared" si="31"/>
        <v>39.0443</v>
      </c>
      <c r="T83" s="49">
        <f t="shared" si="31"/>
        <v>61.7448</v>
      </c>
      <c r="U83" s="49">
        <f t="shared" si="31"/>
        <v>139.83339999999998</v>
      </c>
    </row>
    <row r="84" spans="1:21" ht="14.25" customHeight="1">
      <c r="A84" s="43" t="s">
        <v>112</v>
      </c>
      <c r="B84" s="43">
        <v>120</v>
      </c>
      <c r="C84" s="44" t="s">
        <v>113</v>
      </c>
      <c r="D84" s="45"/>
      <c r="E84" s="48">
        <f>E85+E87</f>
        <v>460.9</v>
      </c>
      <c r="F84" s="45">
        <f>SUM(F85:F87)</f>
        <v>14</v>
      </c>
      <c r="G84" s="45">
        <f>SUM(G85:G87)</f>
        <v>36.6</v>
      </c>
      <c r="H84" s="45">
        <f>SUM(H85:H87)</f>
        <v>62.440129999999996</v>
      </c>
      <c r="I84" s="48">
        <f t="shared" si="27"/>
        <v>113.04013</v>
      </c>
      <c r="J84" s="45">
        <f aca="true" t="shared" si="32" ref="J84:U84">SUM(J85:J87)</f>
        <v>13.25762</v>
      </c>
      <c r="K84" s="45">
        <f t="shared" si="32"/>
        <v>38.79125</v>
      </c>
      <c r="L84" s="45">
        <f t="shared" si="32"/>
        <v>47.711</v>
      </c>
      <c r="M84" s="48">
        <f t="shared" si="32"/>
        <v>99.75986999999999</v>
      </c>
      <c r="N84" s="45">
        <f t="shared" si="32"/>
        <v>30.1783</v>
      </c>
      <c r="O84" s="45">
        <f t="shared" si="32"/>
        <v>39.044</v>
      </c>
      <c r="P84" s="45">
        <f t="shared" si="32"/>
        <v>39.0443</v>
      </c>
      <c r="Q84" s="48">
        <f t="shared" si="32"/>
        <v>108.2666</v>
      </c>
      <c r="R84" s="45">
        <f t="shared" si="32"/>
        <v>39.0443</v>
      </c>
      <c r="S84" s="45">
        <f t="shared" si="32"/>
        <v>39.0443</v>
      </c>
      <c r="T84" s="45">
        <f t="shared" si="32"/>
        <v>61.7448</v>
      </c>
      <c r="U84" s="48">
        <f t="shared" si="32"/>
        <v>139.83339999999998</v>
      </c>
    </row>
    <row r="85" spans="1:21" ht="12.75">
      <c r="A85" s="43" t="s">
        <v>90</v>
      </c>
      <c r="B85" s="43">
        <v>121</v>
      </c>
      <c r="C85" s="44" t="s">
        <v>91</v>
      </c>
      <c r="D85" s="45"/>
      <c r="E85" s="48">
        <f>I85+M85+Q85+U85</f>
        <v>353.99699999999996</v>
      </c>
      <c r="F85" s="45">
        <v>14</v>
      </c>
      <c r="G85" s="45">
        <v>28.1</v>
      </c>
      <c r="H85" s="45">
        <v>44.72038</v>
      </c>
      <c r="I85" s="48">
        <f t="shared" si="27"/>
        <v>86.82038</v>
      </c>
      <c r="J85" s="45">
        <v>13.25762</v>
      </c>
      <c r="K85" s="76">
        <v>29.977</v>
      </c>
      <c r="L85" s="76">
        <v>37.41033</v>
      </c>
      <c r="M85" s="75">
        <f>SUM(J85:L85)</f>
        <v>80.64495</v>
      </c>
      <c r="N85" s="45">
        <v>22.44497</v>
      </c>
      <c r="O85" s="45">
        <v>29.977</v>
      </c>
      <c r="P85" s="45">
        <v>29.9773</v>
      </c>
      <c r="Q85" s="48">
        <f>SUM(N85:P85)</f>
        <v>82.39927</v>
      </c>
      <c r="R85" s="45">
        <v>29.9773</v>
      </c>
      <c r="S85" s="45">
        <v>29.9773</v>
      </c>
      <c r="T85" s="45">
        <v>44.1778</v>
      </c>
      <c r="U85" s="74">
        <f>SUM(R85:T85)</f>
        <v>104.13239999999999</v>
      </c>
    </row>
    <row r="86" spans="1:21" ht="12.75">
      <c r="A86" s="43" t="s">
        <v>92</v>
      </c>
      <c r="B86" s="43"/>
      <c r="C86" s="44" t="s">
        <v>93</v>
      </c>
      <c r="D86" s="45"/>
      <c r="E86" s="48"/>
      <c r="F86" s="45"/>
      <c r="G86" s="45"/>
      <c r="H86" s="45"/>
      <c r="I86" s="48"/>
      <c r="J86" s="45"/>
      <c r="K86" s="45"/>
      <c r="L86" s="45"/>
      <c r="M86" s="74"/>
      <c r="N86" s="45"/>
      <c r="O86" s="45"/>
      <c r="P86" s="45"/>
      <c r="Q86" s="48"/>
      <c r="R86" s="45"/>
      <c r="S86" s="45"/>
      <c r="T86" s="45"/>
      <c r="U86" s="48"/>
    </row>
    <row r="87" spans="1:21" ht="15" customHeight="1">
      <c r="A87" s="43" t="s">
        <v>94</v>
      </c>
      <c r="B87" s="43">
        <v>121</v>
      </c>
      <c r="C87" s="44" t="s">
        <v>95</v>
      </c>
      <c r="D87" s="45"/>
      <c r="E87" s="48">
        <f>I87+M87+Q87+U87</f>
        <v>106.90299999999999</v>
      </c>
      <c r="F87" s="45">
        <v>0</v>
      </c>
      <c r="G87" s="45">
        <v>8.5</v>
      </c>
      <c r="H87" s="45">
        <v>17.71975</v>
      </c>
      <c r="I87" s="48">
        <f aca="true" t="shared" si="33" ref="I87:I92">SUM(F87:H87)</f>
        <v>26.21975</v>
      </c>
      <c r="J87" s="45">
        <v>0</v>
      </c>
      <c r="K87" s="45">
        <v>8.81425</v>
      </c>
      <c r="L87" s="45">
        <v>10.30067</v>
      </c>
      <c r="M87" s="48">
        <f>SUM(J87:L87)</f>
        <v>19.114919999999998</v>
      </c>
      <c r="N87" s="45">
        <v>7.73333</v>
      </c>
      <c r="O87" s="45">
        <v>9.067</v>
      </c>
      <c r="P87" s="45">
        <v>9.067</v>
      </c>
      <c r="Q87" s="48">
        <f>SUM(N87:P87)</f>
        <v>25.86733</v>
      </c>
      <c r="R87" s="45">
        <v>9.067</v>
      </c>
      <c r="S87" s="45">
        <v>9.067</v>
      </c>
      <c r="T87" s="45">
        <v>17.567</v>
      </c>
      <c r="U87" s="48">
        <f aca="true" t="shared" si="34" ref="U87:U92">SUM(R87:T87)</f>
        <v>35.701</v>
      </c>
    </row>
    <row r="88" spans="1:21" ht="15" customHeight="1">
      <c r="A88" s="43" t="s">
        <v>114</v>
      </c>
      <c r="B88" s="43">
        <v>240</v>
      </c>
      <c r="C88" s="44" t="s">
        <v>115</v>
      </c>
      <c r="D88" s="45"/>
      <c r="E88" s="48">
        <f>E89+E90</f>
        <v>15.8</v>
      </c>
      <c r="F88" s="45">
        <f>F89+F90</f>
        <v>0</v>
      </c>
      <c r="G88" s="45">
        <f>G89+G90</f>
        <v>0</v>
      </c>
      <c r="H88" s="45">
        <f>H89+H90</f>
        <v>5.95987</v>
      </c>
      <c r="I88" s="48">
        <f t="shared" si="33"/>
        <v>5.95987</v>
      </c>
      <c r="J88" s="45">
        <f aca="true" t="shared" si="35" ref="J88:P88">J89+J90</f>
        <v>9.84013</v>
      </c>
      <c r="K88" s="45">
        <f t="shared" si="35"/>
        <v>0</v>
      </c>
      <c r="L88" s="45">
        <f t="shared" si="35"/>
        <v>0</v>
      </c>
      <c r="M88" s="48">
        <f t="shared" si="35"/>
        <v>9.84013</v>
      </c>
      <c r="N88" s="45">
        <f t="shared" si="35"/>
        <v>0</v>
      </c>
      <c r="O88" s="45">
        <f t="shared" si="35"/>
        <v>0</v>
      </c>
      <c r="P88" s="45">
        <f t="shared" si="35"/>
        <v>0</v>
      </c>
      <c r="Q88" s="48">
        <f aca="true" t="shared" si="36" ref="Q88:Q122">SUM(N88:P88)</f>
        <v>0</v>
      </c>
      <c r="R88" s="45">
        <f>R89+R90</f>
        <v>0</v>
      </c>
      <c r="S88" s="45">
        <f>S89+S90</f>
        <v>0</v>
      </c>
      <c r="T88" s="45">
        <f>T89+T90</f>
        <v>0</v>
      </c>
      <c r="U88" s="48">
        <f t="shared" si="34"/>
        <v>0</v>
      </c>
    </row>
    <row r="89" spans="1:21" ht="13.5" customHeight="1">
      <c r="A89" s="43" t="s">
        <v>108</v>
      </c>
      <c r="B89" s="43"/>
      <c r="C89" s="44" t="s">
        <v>109</v>
      </c>
      <c r="D89" s="45"/>
      <c r="E89" s="48">
        <f>I89+M89+Q89+U89</f>
        <v>0</v>
      </c>
      <c r="F89" s="45"/>
      <c r="G89" s="45"/>
      <c r="H89" s="45"/>
      <c r="I89" s="48">
        <f t="shared" si="33"/>
        <v>0</v>
      </c>
      <c r="J89" s="45"/>
      <c r="K89" s="45"/>
      <c r="L89" s="45"/>
      <c r="M89" s="48">
        <f aca="true" t="shared" si="37" ref="M89:M102">SUM(J89:L89)</f>
        <v>0</v>
      </c>
      <c r="N89" s="45"/>
      <c r="O89" s="45"/>
      <c r="P89" s="45"/>
      <c r="Q89" s="48">
        <f t="shared" si="36"/>
        <v>0</v>
      </c>
      <c r="R89" s="45"/>
      <c r="S89" s="45"/>
      <c r="T89" s="45"/>
      <c r="U89" s="48">
        <f t="shared" si="34"/>
        <v>0</v>
      </c>
    </row>
    <row r="90" spans="1:21" ht="15" customHeight="1">
      <c r="A90" s="43" t="s">
        <v>110</v>
      </c>
      <c r="B90" s="43">
        <v>240</v>
      </c>
      <c r="C90" s="44" t="s">
        <v>111</v>
      </c>
      <c r="D90" s="45"/>
      <c r="E90" s="48">
        <f>E91</f>
        <v>15.8</v>
      </c>
      <c r="F90" s="45">
        <f>F91</f>
        <v>0</v>
      </c>
      <c r="G90" s="45">
        <f>G91</f>
        <v>0</v>
      </c>
      <c r="H90" s="45">
        <f>H91</f>
        <v>5.95987</v>
      </c>
      <c r="I90" s="48">
        <f t="shared" si="33"/>
        <v>5.95987</v>
      </c>
      <c r="J90" s="45">
        <f>J91</f>
        <v>9.84013</v>
      </c>
      <c r="K90" s="45">
        <f>K91</f>
        <v>0</v>
      </c>
      <c r="L90" s="45">
        <f>L91</f>
        <v>0</v>
      </c>
      <c r="M90" s="48">
        <f t="shared" si="37"/>
        <v>9.84013</v>
      </c>
      <c r="N90" s="45">
        <f>N91</f>
        <v>0</v>
      </c>
      <c r="O90" s="45">
        <f>O91</f>
        <v>0</v>
      </c>
      <c r="P90" s="45">
        <f>P91</f>
        <v>0</v>
      </c>
      <c r="Q90" s="48">
        <f t="shared" si="36"/>
        <v>0</v>
      </c>
      <c r="R90" s="45">
        <f>R91</f>
        <v>0</v>
      </c>
      <c r="S90" s="45">
        <f>S91</f>
        <v>0</v>
      </c>
      <c r="T90" s="45">
        <f>T91</f>
        <v>0</v>
      </c>
      <c r="U90" s="48">
        <f t="shared" si="34"/>
        <v>0</v>
      </c>
    </row>
    <row r="91" spans="1:21" ht="12.75" customHeight="1">
      <c r="A91" s="43" t="s">
        <v>116</v>
      </c>
      <c r="B91" s="43">
        <v>244</v>
      </c>
      <c r="C91" s="44" t="s">
        <v>123</v>
      </c>
      <c r="D91" s="45"/>
      <c r="E91" s="48">
        <f aca="true" t="shared" si="38" ref="E91:E106">I91+M91+Q91+U91</f>
        <v>15.8</v>
      </c>
      <c r="F91" s="45">
        <v>0</v>
      </c>
      <c r="G91" s="45">
        <v>0</v>
      </c>
      <c r="H91" s="45">
        <v>5.95987</v>
      </c>
      <c r="I91" s="48">
        <f t="shared" si="33"/>
        <v>5.95987</v>
      </c>
      <c r="J91" s="45">
        <v>9.84013</v>
      </c>
      <c r="K91" s="45">
        <v>0</v>
      </c>
      <c r="L91" s="45">
        <v>0</v>
      </c>
      <c r="M91" s="48">
        <f t="shared" si="37"/>
        <v>9.84013</v>
      </c>
      <c r="N91" s="45">
        <v>0</v>
      </c>
      <c r="O91" s="45">
        <v>0</v>
      </c>
      <c r="P91" s="45">
        <v>0</v>
      </c>
      <c r="Q91" s="48">
        <f t="shared" si="36"/>
        <v>0</v>
      </c>
      <c r="R91" s="45">
        <v>0</v>
      </c>
      <c r="S91" s="45">
        <v>0</v>
      </c>
      <c r="T91" s="45">
        <v>0</v>
      </c>
      <c r="U91" s="48">
        <f t="shared" si="34"/>
        <v>0</v>
      </c>
    </row>
    <row r="92" spans="1:21" ht="24" customHeight="1">
      <c r="A92" s="46" t="s">
        <v>175</v>
      </c>
      <c r="B92" s="46"/>
      <c r="C92" s="47"/>
      <c r="D92" s="48"/>
      <c r="E92" s="49">
        <f t="shared" si="38"/>
        <v>857.8199999999999</v>
      </c>
      <c r="F92" s="49">
        <f>F93+F95</f>
        <v>203.2</v>
      </c>
      <c r="G92" s="49">
        <f>G93+G95</f>
        <v>0</v>
      </c>
      <c r="H92" s="49">
        <f>H93+H95</f>
        <v>0</v>
      </c>
      <c r="I92" s="49">
        <f t="shared" si="33"/>
        <v>203.2</v>
      </c>
      <c r="J92" s="49">
        <f>J93+J95</f>
        <v>203.2</v>
      </c>
      <c r="K92" s="49">
        <f>K93+K95</f>
        <v>0</v>
      </c>
      <c r="L92" s="49">
        <f>L93+L95</f>
        <v>0</v>
      </c>
      <c r="M92" s="49">
        <f t="shared" si="37"/>
        <v>203.2</v>
      </c>
      <c r="N92" s="49">
        <f>N93+N95</f>
        <v>203.2</v>
      </c>
      <c r="O92" s="49">
        <f>O93+O95</f>
        <v>0</v>
      </c>
      <c r="P92" s="49">
        <f>P93+P95</f>
        <v>0</v>
      </c>
      <c r="Q92" s="49">
        <f t="shared" si="36"/>
        <v>203.2</v>
      </c>
      <c r="R92" s="49">
        <f>R93+R95</f>
        <v>203.22</v>
      </c>
      <c r="S92" s="49">
        <f>S93+S95</f>
        <v>0</v>
      </c>
      <c r="T92" s="49">
        <f>T93+T95</f>
        <v>45</v>
      </c>
      <c r="U92" s="49">
        <f t="shared" si="34"/>
        <v>248.22</v>
      </c>
    </row>
    <row r="93" spans="1:21" ht="55.5" customHeight="1">
      <c r="A93" s="46" t="s">
        <v>177</v>
      </c>
      <c r="B93" s="46">
        <v>500</v>
      </c>
      <c r="C93" s="47"/>
      <c r="D93" s="48"/>
      <c r="E93" s="55">
        <f t="shared" si="38"/>
        <v>812.8199999999999</v>
      </c>
      <c r="F93" s="45">
        <f>F94</f>
        <v>203.2</v>
      </c>
      <c r="G93" s="45">
        <f>G94</f>
        <v>0</v>
      </c>
      <c r="H93" s="45">
        <f>H94</f>
        <v>0</v>
      </c>
      <c r="I93" s="48">
        <f aca="true" t="shared" si="39" ref="I93:I98">SUM(F93:H93)</f>
        <v>203.2</v>
      </c>
      <c r="J93" s="45">
        <f>J94</f>
        <v>203.2</v>
      </c>
      <c r="K93" s="45">
        <f>K94</f>
        <v>0</v>
      </c>
      <c r="L93" s="45">
        <f>L94</f>
        <v>0</v>
      </c>
      <c r="M93" s="48">
        <f>SUM(J93:L93)</f>
        <v>203.2</v>
      </c>
      <c r="N93" s="45">
        <f>N94</f>
        <v>203.2</v>
      </c>
      <c r="O93" s="45">
        <f>O94</f>
        <v>0</v>
      </c>
      <c r="P93" s="45">
        <f>P94</f>
        <v>0</v>
      </c>
      <c r="Q93" s="48">
        <f t="shared" si="36"/>
        <v>203.2</v>
      </c>
      <c r="R93" s="45">
        <f>R94</f>
        <v>203.22</v>
      </c>
      <c r="S93" s="45">
        <f>S94</f>
        <v>0</v>
      </c>
      <c r="T93" s="45">
        <f>T94</f>
        <v>0</v>
      </c>
      <c r="U93" s="48">
        <f aca="true" t="shared" si="40" ref="U93:U98">SUM(R93:T93)</f>
        <v>203.22</v>
      </c>
    </row>
    <row r="94" spans="1:21" ht="13.5" customHeight="1">
      <c r="A94" s="43" t="s">
        <v>176</v>
      </c>
      <c r="B94" s="43">
        <v>540</v>
      </c>
      <c r="C94" s="44" t="s">
        <v>130</v>
      </c>
      <c r="D94" s="45"/>
      <c r="E94" s="55">
        <f t="shared" si="38"/>
        <v>812.8199999999999</v>
      </c>
      <c r="F94" s="45">
        <v>203.2</v>
      </c>
      <c r="G94" s="45">
        <v>0</v>
      </c>
      <c r="H94" s="45">
        <v>0</v>
      </c>
      <c r="I94" s="48">
        <f t="shared" si="39"/>
        <v>203.2</v>
      </c>
      <c r="J94" s="45">
        <v>203.2</v>
      </c>
      <c r="K94" s="45">
        <v>0</v>
      </c>
      <c r="L94" s="45">
        <v>0</v>
      </c>
      <c r="M94" s="48">
        <f t="shared" si="37"/>
        <v>203.2</v>
      </c>
      <c r="N94" s="45">
        <v>203.2</v>
      </c>
      <c r="O94" s="45">
        <v>0</v>
      </c>
      <c r="P94" s="45">
        <v>0</v>
      </c>
      <c r="Q94" s="48">
        <f t="shared" si="36"/>
        <v>203.2</v>
      </c>
      <c r="R94" s="45">
        <v>203.22</v>
      </c>
      <c r="S94" s="45">
        <v>0</v>
      </c>
      <c r="T94" s="45">
        <v>0</v>
      </c>
      <c r="U94" s="48">
        <f t="shared" si="40"/>
        <v>203.22</v>
      </c>
    </row>
    <row r="95" spans="1:21" ht="23.25" customHeight="1">
      <c r="A95" s="46" t="s">
        <v>178</v>
      </c>
      <c r="B95" s="46">
        <v>200</v>
      </c>
      <c r="C95" s="44"/>
      <c r="D95" s="45"/>
      <c r="E95" s="55">
        <f t="shared" si="38"/>
        <v>45</v>
      </c>
      <c r="F95" s="45">
        <f aca="true" t="shared" si="41" ref="F95:H96">F96</f>
        <v>0</v>
      </c>
      <c r="G95" s="45">
        <f t="shared" si="41"/>
        <v>0</v>
      </c>
      <c r="H95" s="45">
        <f t="shared" si="41"/>
        <v>0</v>
      </c>
      <c r="I95" s="48">
        <f t="shared" si="39"/>
        <v>0</v>
      </c>
      <c r="J95" s="45">
        <f aca="true" t="shared" si="42" ref="J95:L96">J96</f>
        <v>0</v>
      </c>
      <c r="K95" s="45">
        <f t="shared" si="42"/>
        <v>0</v>
      </c>
      <c r="L95" s="45">
        <f t="shared" si="42"/>
        <v>0</v>
      </c>
      <c r="M95" s="48">
        <f>SUM(J95:L95)</f>
        <v>0</v>
      </c>
      <c r="N95" s="45">
        <f aca="true" t="shared" si="43" ref="N95:P96">N96</f>
        <v>0</v>
      </c>
      <c r="O95" s="45">
        <f t="shared" si="43"/>
        <v>0</v>
      </c>
      <c r="P95" s="45">
        <f t="shared" si="43"/>
        <v>0</v>
      </c>
      <c r="Q95" s="48">
        <f t="shared" si="36"/>
        <v>0</v>
      </c>
      <c r="R95" s="45">
        <f aca="true" t="shared" si="44" ref="R95:T96">R96</f>
        <v>0</v>
      </c>
      <c r="S95" s="45">
        <f t="shared" si="44"/>
        <v>0</v>
      </c>
      <c r="T95" s="45">
        <f t="shared" si="44"/>
        <v>45</v>
      </c>
      <c r="U95" s="48">
        <f t="shared" si="40"/>
        <v>45</v>
      </c>
    </row>
    <row r="96" spans="1:21" ht="45" customHeight="1">
      <c r="A96" s="57" t="s">
        <v>179</v>
      </c>
      <c r="B96" s="43">
        <v>240</v>
      </c>
      <c r="C96" s="44"/>
      <c r="D96" s="45"/>
      <c r="E96" s="62">
        <f t="shared" si="38"/>
        <v>45</v>
      </c>
      <c r="F96" s="59">
        <f t="shared" si="41"/>
        <v>0</v>
      </c>
      <c r="G96" s="59">
        <f t="shared" si="41"/>
        <v>0</v>
      </c>
      <c r="H96" s="59">
        <f t="shared" si="41"/>
        <v>0</v>
      </c>
      <c r="I96" s="60">
        <f t="shared" si="39"/>
        <v>0</v>
      </c>
      <c r="J96" s="59">
        <f t="shared" si="42"/>
        <v>0</v>
      </c>
      <c r="K96" s="59">
        <f t="shared" si="42"/>
        <v>0</v>
      </c>
      <c r="L96" s="59">
        <f t="shared" si="42"/>
        <v>0</v>
      </c>
      <c r="M96" s="60">
        <f>SUM(J96:L96)</f>
        <v>0</v>
      </c>
      <c r="N96" s="59">
        <f t="shared" si="43"/>
        <v>0</v>
      </c>
      <c r="O96" s="59">
        <f t="shared" si="43"/>
        <v>0</v>
      </c>
      <c r="P96" s="59">
        <f t="shared" si="43"/>
        <v>0</v>
      </c>
      <c r="Q96" s="60">
        <f t="shared" si="36"/>
        <v>0</v>
      </c>
      <c r="R96" s="59">
        <f t="shared" si="44"/>
        <v>0</v>
      </c>
      <c r="S96" s="59">
        <f t="shared" si="44"/>
        <v>0</v>
      </c>
      <c r="T96" s="59">
        <f t="shared" si="44"/>
        <v>45</v>
      </c>
      <c r="U96" s="60">
        <f t="shared" si="40"/>
        <v>45</v>
      </c>
    </row>
    <row r="97" spans="1:21" ht="12.75" customHeight="1">
      <c r="A97" s="43" t="s">
        <v>146</v>
      </c>
      <c r="B97" s="43">
        <v>244</v>
      </c>
      <c r="C97" s="44"/>
      <c r="D97" s="45"/>
      <c r="E97" s="61">
        <f t="shared" si="38"/>
        <v>45</v>
      </c>
      <c r="F97" s="45">
        <v>0</v>
      </c>
      <c r="G97" s="45">
        <v>0</v>
      </c>
      <c r="H97" s="45">
        <v>0</v>
      </c>
      <c r="I97" s="48">
        <f t="shared" si="39"/>
        <v>0</v>
      </c>
      <c r="J97" s="45">
        <v>0</v>
      </c>
      <c r="K97" s="45">
        <v>0</v>
      </c>
      <c r="L97" s="45">
        <v>0</v>
      </c>
      <c r="M97" s="48">
        <f>SUM(J97:L97)</f>
        <v>0</v>
      </c>
      <c r="N97" s="45">
        <v>0</v>
      </c>
      <c r="O97" s="45">
        <v>0</v>
      </c>
      <c r="P97" s="45">
        <v>0</v>
      </c>
      <c r="Q97" s="48">
        <f t="shared" si="36"/>
        <v>0</v>
      </c>
      <c r="R97" s="45">
        <v>0</v>
      </c>
      <c r="S97" s="45">
        <v>0</v>
      </c>
      <c r="T97" s="45">
        <v>45</v>
      </c>
      <c r="U97" s="48">
        <f t="shared" si="40"/>
        <v>45</v>
      </c>
    </row>
    <row r="98" spans="1:21" ht="17.25" customHeight="1">
      <c r="A98" s="46" t="s">
        <v>148</v>
      </c>
      <c r="B98" s="46"/>
      <c r="C98" s="44"/>
      <c r="D98" s="45"/>
      <c r="E98" s="73">
        <f t="shared" si="38"/>
        <v>18321.65371</v>
      </c>
      <c r="F98" s="50">
        <f>F102+F121+F124</f>
        <v>232.45</v>
      </c>
      <c r="G98" s="50">
        <f>G102+G121+G124</f>
        <v>0</v>
      </c>
      <c r="H98" s="50">
        <f>H102+H121+H124</f>
        <v>105.55</v>
      </c>
      <c r="I98" s="49">
        <f t="shared" si="39"/>
        <v>338</v>
      </c>
      <c r="J98" s="50">
        <f>J102+J121+J124</f>
        <v>709.22991</v>
      </c>
      <c r="K98" s="50">
        <f>K102+K121+K124+K99</f>
        <v>2530.65433</v>
      </c>
      <c r="L98" s="50">
        <f>L102+L121+L124+L99</f>
        <v>-2256.26624</v>
      </c>
      <c r="M98" s="49">
        <f t="shared" si="37"/>
        <v>983.6179999999999</v>
      </c>
      <c r="N98" s="50">
        <f>N102+N121+N124+N99</f>
        <v>6316.1987500000005</v>
      </c>
      <c r="O98" s="50">
        <f>O102+O121+O124+O99</f>
        <v>3568.97696</v>
      </c>
      <c r="P98" s="50">
        <f>P102+P121+P124+P99</f>
        <v>3942.2699999999995</v>
      </c>
      <c r="Q98" s="73">
        <f t="shared" si="36"/>
        <v>13827.44571</v>
      </c>
      <c r="R98" s="50">
        <f>R102+R121+R124+R99</f>
        <v>2626.04</v>
      </c>
      <c r="S98" s="50">
        <f>S102+S121+S124+S99</f>
        <v>382.3</v>
      </c>
      <c r="T98" s="50">
        <f>T102+T121+T124+T99</f>
        <v>164.25</v>
      </c>
      <c r="U98" s="49">
        <f t="shared" si="40"/>
        <v>3172.59</v>
      </c>
    </row>
    <row r="99" spans="1:21" ht="34.5" customHeight="1">
      <c r="A99" s="46" t="s">
        <v>193</v>
      </c>
      <c r="B99" s="46">
        <v>200</v>
      </c>
      <c r="C99" s="44"/>
      <c r="D99" s="45"/>
      <c r="E99" s="48">
        <f t="shared" si="38"/>
        <v>91.71633</v>
      </c>
      <c r="F99" s="45">
        <f aca="true" t="shared" si="45" ref="F99:H100">F100</f>
        <v>0</v>
      </c>
      <c r="G99" s="45">
        <f t="shared" si="45"/>
        <v>0</v>
      </c>
      <c r="H99" s="45">
        <f t="shared" si="45"/>
        <v>0</v>
      </c>
      <c r="I99" s="48">
        <f>SUM(F99:H99)</f>
        <v>0</v>
      </c>
      <c r="J99" s="45">
        <f aca="true" t="shared" si="46" ref="J99:L100">J100</f>
        <v>0</v>
      </c>
      <c r="K99" s="45">
        <f t="shared" si="46"/>
        <v>91.71633</v>
      </c>
      <c r="L99" s="45">
        <f t="shared" si="46"/>
        <v>-91.71633</v>
      </c>
      <c r="M99" s="48">
        <f t="shared" si="37"/>
        <v>0</v>
      </c>
      <c r="N99" s="45">
        <f aca="true" t="shared" si="47" ref="N99:P100">N100</f>
        <v>91.71633</v>
      </c>
      <c r="O99" s="45">
        <f t="shared" si="47"/>
        <v>0</v>
      </c>
      <c r="P99" s="45">
        <f t="shared" si="47"/>
        <v>0</v>
      </c>
      <c r="Q99" s="48">
        <f t="shared" si="36"/>
        <v>91.71633</v>
      </c>
      <c r="R99" s="45">
        <f aca="true" t="shared" si="48" ref="R99:T100">R100</f>
        <v>0</v>
      </c>
      <c r="S99" s="45">
        <f t="shared" si="48"/>
        <v>0</v>
      </c>
      <c r="T99" s="45">
        <f t="shared" si="48"/>
        <v>0</v>
      </c>
      <c r="U99" s="48">
        <f>SUM(R99:T99)</f>
        <v>0</v>
      </c>
    </row>
    <row r="100" spans="1:21" ht="43.5" customHeight="1">
      <c r="A100" s="57" t="s">
        <v>251</v>
      </c>
      <c r="B100" s="57">
        <v>240</v>
      </c>
      <c r="C100" s="58"/>
      <c r="D100" s="59"/>
      <c r="E100" s="48">
        <f t="shared" si="38"/>
        <v>91.71633</v>
      </c>
      <c r="F100" s="59">
        <f t="shared" si="45"/>
        <v>0</v>
      </c>
      <c r="G100" s="59">
        <f t="shared" si="45"/>
        <v>0</v>
      </c>
      <c r="H100" s="59">
        <f t="shared" si="45"/>
        <v>0</v>
      </c>
      <c r="I100" s="60">
        <f>F100+G100+H100</f>
        <v>0</v>
      </c>
      <c r="J100" s="59">
        <f t="shared" si="46"/>
        <v>0</v>
      </c>
      <c r="K100" s="59">
        <f t="shared" si="46"/>
        <v>91.71633</v>
      </c>
      <c r="L100" s="59">
        <f t="shared" si="46"/>
        <v>-91.71633</v>
      </c>
      <c r="M100" s="60">
        <f>J100+K100+L100</f>
        <v>0</v>
      </c>
      <c r="N100" s="59">
        <f t="shared" si="47"/>
        <v>91.71633</v>
      </c>
      <c r="O100" s="59">
        <f t="shared" si="47"/>
        <v>0</v>
      </c>
      <c r="P100" s="59">
        <f t="shared" si="47"/>
        <v>0</v>
      </c>
      <c r="Q100" s="60">
        <f>N100+O100+P100</f>
        <v>91.71633</v>
      </c>
      <c r="R100" s="59">
        <f t="shared" si="48"/>
        <v>0</v>
      </c>
      <c r="S100" s="59">
        <f t="shared" si="48"/>
        <v>0</v>
      </c>
      <c r="T100" s="59">
        <f t="shared" si="48"/>
        <v>0</v>
      </c>
      <c r="U100" s="60">
        <f aca="true" t="shared" si="49" ref="U100:U106">R100+S100+T100</f>
        <v>0</v>
      </c>
    </row>
    <row r="101" spans="1:21" ht="13.5" customHeight="1">
      <c r="A101" s="43" t="s">
        <v>147</v>
      </c>
      <c r="B101" s="43">
        <v>244</v>
      </c>
      <c r="C101" s="44" t="s">
        <v>105</v>
      </c>
      <c r="D101" s="45"/>
      <c r="E101" s="48">
        <f t="shared" si="38"/>
        <v>91.71633</v>
      </c>
      <c r="F101" s="45">
        <v>0</v>
      </c>
      <c r="G101" s="45">
        <v>0</v>
      </c>
      <c r="H101" s="45">
        <v>0</v>
      </c>
      <c r="I101" s="60">
        <f>F101+G101+H101</f>
        <v>0</v>
      </c>
      <c r="J101" s="45">
        <v>0</v>
      </c>
      <c r="K101" s="45">
        <v>91.71633</v>
      </c>
      <c r="L101" s="45">
        <v>-91.71633</v>
      </c>
      <c r="M101" s="60">
        <f>J101+K101+L101</f>
        <v>0</v>
      </c>
      <c r="N101" s="45">
        <v>91.71633</v>
      </c>
      <c r="O101" s="45">
        <v>0</v>
      </c>
      <c r="P101" s="45">
        <v>0</v>
      </c>
      <c r="Q101" s="60">
        <f>N101+O101+P101</f>
        <v>91.71633</v>
      </c>
      <c r="R101" s="45">
        <v>0</v>
      </c>
      <c r="S101" s="45">
        <v>0</v>
      </c>
      <c r="T101" s="45">
        <v>0</v>
      </c>
      <c r="U101" s="60">
        <f t="shared" si="49"/>
        <v>0</v>
      </c>
    </row>
    <row r="102" spans="1:21" ht="45.75" customHeight="1">
      <c r="A102" s="46" t="s">
        <v>173</v>
      </c>
      <c r="B102" s="46">
        <v>200</v>
      </c>
      <c r="C102" s="44"/>
      <c r="D102" s="45"/>
      <c r="E102" s="75">
        <f t="shared" si="38"/>
        <v>14993.23738</v>
      </c>
      <c r="F102" s="45">
        <f>F103+F105+F107+F111+F113+F115+F117+F109</f>
        <v>0</v>
      </c>
      <c r="G102" s="45">
        <f>G103+G105+G107+G111+G113+G115+G117+G109</f>
        <v>0</v>
      </c>
      <c r="H102" s="45">
        <f>H103+H105+H107+H111+H113+H115+H117+H109</f>
        <v>0</v>
      </c>
      <c r="I102" s="48">
        <f aca="true" t="shared" si="50" ref="I102:I118">F102+G102+H102</f>
        <v>0</v>
      </c>
      <c r="J102" s="45">
        <f>J103+J105+J107+J111+J113+J115+J117+J109</f>
        <v>452.69991000000005</v>
      </c>
      <c r="K102" s="45">
        <f>K103+K105+K107+K111+K113+K115+K117+K109+K119</f>
        <v>2334.488</v>
      </c>
      <c r="L102" s="45">
        <f>L103+L105+L107+L111+L113+L115+L117+L109+L119</f>
        <v>-2481.9179099999997</v>
      </c>
      <c r="M102" s="48">
        <f t="shared" si="37"/>
        <v>305.27</v>
      </c>
      <c r="N102" s="45">
        <f>N103+N105+N107+N111+N113+N115+N117+N109+N119</f>
        <v>5580.75042</v>
      </c>
      <c r="O102" s="45">
        <f>O103+O105+O107+O111+O113+O115+O117+O109+O119</f>
        <v>2903.40696</v>
      </c>
      <c r="P102" s="45">
        <f>P103+P105+P107+P111+P113+P115+P117+P109+P119</f>
        <v>3760.0699999999997</v>
      </c>
      <c r="Q102" s="75">
        <f t="shared" si="36"/>
        <v>12244.22738</v>
      </c>
      <c r="R102" s="45">
        <f>R103+R105+R107+R111+R113+R115+R117+R109+R119</f>
        <v>2443.74</v>
      </c>
      <c r="S102" s="45">
        <f>S103+S105+S107+S111+S113+S115+S117+S109+S119</f>
        <v>0</v>
      </c>
      <c r="T102" s="45">
        <f>T103+T105+T107+T111+T113+T115+T117+T109+T119</f>
        <v>0</v>
      </c>
      <c r="U102" s="48">
        <f t="shared" si="49"/>
        <v>2443.74</v>
      </c>
    </row>
    <row r="103" spans="1:21" ht="34.5" customHeight="1">
      <c r="A103" s="57" t="s">
        <v>180</v>
      </c>
      <c r="B103" s="57">
        <v>240</v>
      </c>
      <c r="C103" s="58"/>
      <c r="D103" s="59"/>
      <c r="E103" s="60">
        <f t="shared" si="38"/>
        <v>7442.67938</v>
      </c>
      <c r="F103" s="59">
        <f>F104</f>
        <v>0</v>
      </c>
      <c r="G103" s="59">
        <f>G104</f>
        <v>0</v>
      </c>
      <c r="H103" s="59">
        <f>H104</f>
        <v>0</v>
      </c>
      <c r="I103" s="60">
        <f t="shared" si="50"/>
        <v>0</v>
      </c>
      <c r="J103" s="59">
        <f>J104</f>
        <v>277.79991</v>
      </c>
      <c r="K103" s="59">
        <f>K104</f>
        <v>0</v>
      </c>
      <c r="L103" s="59">
        <f>L104</f>
        <v>-277.79991</v>
      </c>
      <c r="M103" s="60">
        <f aca="true" t="shared" si="51" ref="M103:M125">SUM(J103:L103)</f>
        <v>0</v>
      </c>
      <c r="N103" s="59">
        <f>N104</f>
        <v>3893.65042</v>
      </c>
      <c r="O103" s="59">
        <f>O104</f>
        <v>699.28896</v>
      </c>
      <c r="P103" s="59">
        <f>P104</f>
        <v>406</v>
      </c>
      <c r="Q103" s="60">
        <f t="shared" si="36"/>
        <v>4998.93938</v>
      </c>
      <c r="R103" s="59">
        <f>R104</f>
        <v>2443.74</v>
      </c>
      <c r="S103" s="59">
        <f>S104</f>
        <v>0</v>
      </c>
      <c r="T103" s="59">
        <f>T104</f>
        <v>0</v>
      </c>
      <c r="U103" s="60">
        <f t="shared" si="49"/>
        <v>2443.74</v>
      </c>
    </row>
    <row r="104" spans="1:21" ht="13.5" customHeight="1">
      <c r="A104" s="43" t="s">
        <v>181</v>
      </c>
      <c r="B104" s="43">
        <v>244</v>
      </c>
      <c r="C104" s="44" t="s">
        <v>103</v>
      </c>
      <c r="D104" s="45"/>
      <c r="E104" s="45">
        <f t="shared" si="38"/>
        <v>7442.67938</v>
      </c>
      <c r="F104" s="45">
        <v>0</v>
      </c>
      <c r="G104" s="45">
        <v>0</v>
      </c>
      <c r="H104" s="45">
        <v>0</v>
      </c>
      <c r="I104" s="45">
        <f t="shared" si="50"/>
        <v>0</v>
      </c>
      <c r="J104" s="45">
        <v>277.79991</v>
      </c>
      <c r="K104" s="45">
        <v>0</v>
      </c>
      <c r="L104" s="45">
        <v>-277.79991</v>
      </c>
      <c r="M104" s="45">
        <f t="shared" si="51"/>
        <v>0</v>
      </c>
      <c r="N104" s="45">
        <v>3893.65042</v>
      </c>
      <c r="O104" s="45">
        <v>699.28896</v>
      </c>
      <c r="P104" s="45">
        <v>406</v>
      </c>
      <c r="Q104" s="45">
        <f t="shared" si="36"/>
        <v>4998.93938</v>
      </c>
      <c r="R104" s="45">
        <v>2443.74</v>
      </c>
      <c r="S104" s="45">
        <v>0</v>
      </c>
      <c r="T104" s="45">
        <v>0</v>
      </c>
      <c r="U104" s="45">
        <f t="shared" si="49"/>
        <v>2443.74</v>
      </c>
    </row>
    <row r="105" spans="1:21" ht="42.75" customHeight="1">
      <c r="A105" s="57" t="s">
        <v>182</v>
      </c>
      <c r="B105" s="57">
        <v>240</v>
      </c>
      <c r="C105" s="58"/>
      <c r="D105" s="45"/>
      <c r="E105" s="60">
        <f t="shared" si="38"/>
        <v>291.12</v>
      </c>
      <c r="F105" s="59">
        <f>F106</f>
        <v>0</v>
      </c>
      <c r="G105" s="59">
        <f>G106</f>
        <v>0</v>
      </c>
      <c r="H105" s="59">
        <f>H106</f>
        <v>0</v>
      </c>
      <c r="I105" s="60">
        <f t="shared" si="50"/>
        <v>0</v>
      </c>
      <c r="J105" s="59">
        <f>J106</f>
        <v>0</v>
      </c>
      <c r="K105" s="59">
        <f>K106</f>
        <v>68.7</v>
      </c>
      <c r="L105" s="59">
        <f>L106</f>
        <v>-68.7</v>
      </c>
      <c r="M105" s="60">
        <f t="shared" si="51"/>
        <v>0</v>
      </c>
      <c r="N105" s="59">
        <f>N106</f>
        <v>80.85</v>
      </c>
      <c r="O105" s="59">
        <f>O106</f>
        <v>68.7</v>
      </c>
      <c r="P105" s="59">
        <f>P106</f>
        <v>141.57</v>
      </c>
      <c r="Q105" s="60">
        <f t="shared" si="36"/>
        <v>291.12</v>
      </c>
      <c r="R105" s="59">
        <f>R106</f>
        <v>0</v>
      </c>
      <c r="S105" s="59">
        <f>S106</f>
        <v>0</v>
      </c>
      <c r="T105" s="59">
        <f>T106</f>
        <v>0</v>
      </c>
      <c r="U105" s="60">
        <f t="shared" si="49"/>
        <v>0</v>
      </c>
    </row>
    <row r="106" spans="1:21" ht="12" customHeight="1">
      <c r="A106" s="43" t="s">
        <v>147</v>
      </c>
      <c r="B106" s="43">
        <v>244</v>
      </c>
      <c r="C106" s="44" t="s">
        <v>105</v>
      </c>
      <c r="D106" s="45"/>
      <c r="E106" s="45">
        <f t="shared" si="38"/>
        <v>291.12</v>
      </c>
      <c r="F106" s="45">
        <v>0</v>
      </c>
      <c r="G106" s="45">
        <v>0</v>
      </c>
      <c r="H106" s="45">
        <v>0</v>
      </c>
      <c r="I106" s="45">
        <f t="shared" si="50"/>
        <v>0</v>
      </c>
      <c r="J106" s="45">
        <v>0</v>
      </c>
      <c r="K106" s="45">
        <v>68.7</v>
      </c>
      <c r="L106" s="45">
        <v>-68.7</v>
      </c>
      <c r="M106" s="45">
        <f t="shared" si="51"/>
        <v>0</v>
      </c>
      <c r="N106" s="45">
        <v>80.85</v>
      </c>
      <c r="O106" s="45">
        <v>68.7</v>
      </c>
      <c r="P106" s="45">
        <v>141.57</v>
      </c>
      <c r="Q106" s="45">
        <f t="shared" si="36"/>
        <v>291.12</v>
      </c>
      <c r="R106" s="45">
        <v>0</v>
      </c>
      <c r="S106" s="45">
        <v>0</v>
      </c>
      <c r="T106" s="45">
        <v>0</v>
      </c>
      <c r="U106" s="45">
        <f t="shared" si="49"/>
        <v>0</v>
      </c>
    </row>
    <row r="107" spans="1:21" ht="23.25" customHeight="1">
      <c r="A107" s="57" t="s">
        <v>244</v>
      </c>
      <c r="B107" s="57">
        <v>240</v>
      </c>
      <c r="C107" s="58"/>
      <c r="D107" s="45"/>
      <c r="E107" s="60">
        <f aca="true" t="shared" si="52" ref="E107:E118">I107+M107+Q107+U107</f>
        <v>174.9</v>
      </c>
      <c r="F107" s="59">
        <f>F108</f>
        <v>0</v>
      </c>
      <c r="G107" s="59">
        <f>G108</f>
        <v>0</v>
      </c>
      <c r="H107" s="59">
        <f>H108</f>
        <v>0</v>
      </c>
      <c r="I107" s="60">
        <f t="shared" si="50"/>
        <v>0</v>
      </c>
      <c r="J107" s="59">
        <f>J108</f>
        <v>174.9</v>
      </c>
      <c r="K107" s="59">
        <f>K108</f>
        <v>0</v>
      </c>
      <c r="L107" s="59">
        <f>L108</f>
        <v>0</v>
      </c>
      <c r="M107" s="60">
        <f t="shared" si="51"/>
        <v>174.9</v>
      </c>
      <c r="N107" s="59">
        <f>N108</f>
        <v>0</v>
      </c>
      <c r="O107" s="59">
        <f>O108</f>
        <v>0</v>
      </c>
      <c r="P107" s="59">
        <f>P108</f>
        <v>0</v>
      </c>
      <c r="Q107" s="60">
        <f aca="true" t="shared" si="53" ref="Q107:Q118">SUM(N107:P107)</f>
        <v>0</v>
      </c>
      <c r="R107" s="59">
        <f>R108</f>
        <v>0</v>
      </c>
      <c r="S107" s="59">
        <f>S108</f>
        <v>0</v>
      </c>
      <c r="T107" s="59">
        <f>T108</f>
        <v>0</v>
      </c>
      <c r="U107" s="60">
        <f aca="true" t="shared" si="54" ref="U107:U118">R107+S107+T107</f>
        <v>0</v>
      </c>
    </row>
    <row r="108" spans="1:21" ht="12" customHeight="1">
      <c r="A108" s="43" t="s">
        <v>147</v>
      </c>
      <c r="B108" s="43">
        <v>244</v>
      </c>
      <c r="C108" s="44" t="s">
        <v>105</v>
      </c>
      <c r="D108" s="45"/>
      <c r="E108" s="45">
        <f t="shared" si="52"/>
        <v>174.9</v>
      </c>
      <c r="F108" s="45">
        <v>0</v>
      </c>
      <c r="G108" s="45">
        <v>0</v>
      </c>
      <c r="H108" s="45">
        <v>0</v>
      </c>
      <c r="I108" s="45">
        <f t="shared" si="50"/>
        <v>0</v>
      </c>
      <c r="J108" s="45">
        <v>174.9</v>
      </c>
      <c r="K108" s="45">
        <v>0</v>
      </c>
      <c r="L108" s="45">
        <v>0</v>
      </c>
      <c r="M108" s="45">
        <f t="shared" si="51"/>
        <v>174.9</v>
      </c>
      <c r="N108" s="45">
        <v>0</v>
      </c>
      <c r="O108" s="45">
        <v>0</v>
      </c>
      <c r="P108" s="45">
        <v>0</v>
      </c>
      <c r="Q108" s="45">
        <f t="shared" si="53"/>
        <v>0</v>
      </c>
      <c r="R108" s="45">
        <v>0</v>
      </c>
      <c r="S108" s="45">
        <v>0</v>
      </c>
      <c r="T108" s="45">
        <v>0</v>
      </c>
      <c r="U108" s="45">
        <f t="shared" si="54"/>
        <v>0</v>
      </c>
    </row>
    <row r="109" spans="1:21" ht="57.75" customHeight="1">
      <c r="A109" s="57" t="s">
        <v>252</v>
      </c>
      <c r="B109" s="57">
        <v>240</v>
      </c>
      <c r="C109" s="58"/>
      <c r="D109" s="45"/>
      <c r="E109" s="60">
        <f>I109+M109+Q109+U109</f>
        <v>6425</v>
      </c>
      <c r="F109" s="59">
        <f>F110</f>
        <v>0</v>
      </c>
      <c r="G109" s="59">
        <f>G110</f>
        <v>0</v>
      </c>
      <c r="H109" s="59">
        <f>H110</f>
        <v>0</v>
      </c>
      <c r="I109" s="60">
        <f>F109+G109+H109</f>
        <v>0</v>
      </c>
      <c r="J109" s="59">
        <f>J110</f>
        <v>0</v>
      </c>
      <c r="K109" s="59">
        <f>K110</f>
        <v>1606.25</v>
      </c>
      <c r="L109" s="59">
        <f>L110</f>
        <v>-1606.25</v>
      </c>
      <c r="M109" s="60">
        <f>SUM(J109:L109)</f>
        <v>0</v>
      </c>
      <c r="N109" s="59">
        <f>N110</f>
        <v>1606.25</v>
      </c>
      <c r="O109" s="59">
        <f>O110</f>
        <v>1606.25</v>
      </c>
      <c r="P109" s="59">
        <f>P110</f>
        <v>3212.5</v>
      </c>
      <c r="Q109" s="60">
        <f>SUM(N109:P109)</f>
        <v>6425</v>
      </c>
      <c r="R109" s="59">
        <f>R110</f>
        <v>0</v>
      </c>
      <c r="S109" s="59">
        <f>S110</f>
        <v>0</v>
      </c>
      <c r="T109" s="59">
        <f>T110</f>
        <v>0</v>
      </c>
      <c r="U109" s="60">
        <f>R109+S109+T109</f>
        <v>0</v>
      </c>
    </row>
    <row r="110" spans="1:21" ht="12" customHeight="1">
      <c r="A110" s="43" t="s">
        <v>181</v>
      </c>
      <c r="B110" s="43">
        <v>244</v>
      </c>
      <c r="C110" s="44" t="s">
        <v>103</v>
      </c>
      <c r="D110" s="45"/>
      <c r="E110" s="45">
        <f>I110+M110+Q110+U110</f>
        <v>6425</v>
      </c>
      <c r="F110" s="45">
        <v>0</v>
      </c>
      <c r="G110" s="45">
        <v>0</v>
      </c>
      <c r="H110" s="45">
        <v>0</v>
      </c>
      <c r="I110" s="45">
        <f>F110+G110+H110</f>
        <v>0</v>
      </c>
      <c r="J110" s="45">
        <v>0</v>
      </c>
      <c r="K110" s="45">
        <v>1606.25</v>
      </c>
      <c r="L110" s="45">
        <v>-1606.25</v>
      </c>
      <c r="M110" s="45">
        <f>SUM(J110:L110)</f>
        <v>0</v>
      </c>
      <c r="N110" s="45">
        <v>1606.25</v>
      </c>
      <c r="O110" s="45">
        <v>1606.25</v>
      </c>
      <c r="P110" s="45">
        <v>3212.5</v>
      </c>
      <c r="Q110" s="45">
        <f>SUM(N110:P110)</f>
        <v>6425</v>
      </c>
      <c r="R110" s="45">
        <v>0</v>
      </c>
      <c r="S110" s="45">
        <v>0</v>
      </c>
      <c r="T110" s="45">
        <v>0</v>
      </c>
      <c r="U110" s="45">
        <f>R110+S110+T110</f>
        <v>0</v>
      </c>
    </row>
    <row r="111" spans="1:21" ht="42" customHeight="1">
      <c r="A111" s="57" t="s">
        <v>245</v>
      </c>
      <c r="B111" s="57">
        <v>240</v>
      </c>
      <c r="C111" s="58"/>
      <c r="D111" s="45"/>
      <c r="E111" s="60">
        <f t="shared" si="52"/>
        <v>65.38</v>
      </c>
      <c r="F111" s="59">
        <f>F112</f>
        <v>0</v>
      </c>
      <c r="G111" s="59">
        <f>G112</f>
        <v>0</v>
      </c>
      <c r="H111" s="59">
        <f>H112</f>
        <v>0</v>
      </c>
      <c r="I111" s="60">
        <f t="shared" si="50"/>
        <v>0</v>
      </c>
      <c r="J111" s="59">
        <f>J112</f>
        <v>0</v>
      </c>
      <c r="K111" s="59">
        <f>K112</f>
        <v>65.38</v>
      </c>
      <c r="L111" s="59">
        <f>L112</f>
        <v>-0.01</v>
      </c>
      <c r="M111" s="60">
        <f t="shared" si="51"/>
        <v>65.36999999999999</v>
      </c>
      <c r="N111" s="59">
        <f>N112</f>
        <v>0</v>
      </c>
      <c r="O111" s="59">
        <f>O112</f>
        <v>0.01</v>
      </c>
      <c r="P111" s="59">
        <f>P112</f>
        <v>0</v>
      </c>
      <c r="Q111" s="60">
        <f t="shared" si="53"/>
        <v>0.01</v>
      </c>
      <c r="R111" s="59">
        <f>R112</f>
        <v>0</v>
      </c>
      <c r="S111" s="59">
        <f>S112</f>
        <v>0</v>
      </c>
      <c r="T111" s="59">
        <f>T112</f>
        <v>0</v>
      </c>
      <c r="U111" s="60">
        <f t="shared" si="54"/>
        <v>0</v>
      </c>
    </row>
    <row r="112" spans="1:21" ht="12" customHeight="1">
      <c r="A112" s="43" t="s">
        <v>246</v>
      </c>
      <c r="B112" s="43">
        <v>244</v>
      </c>
      <c r="C112" s="44" t="s">
        <v>99</v>
      </c>
      <c r="D112" s="45"/>
      <c r="E112" s="45">
        <f t="shared" si="52"/>
        <v>65.38</v>
      </c>
      <c r="F112" s="45">
        <v>0</v>
      </c>
      <c r="G112" s="45">
        <v>0</v>
      </c>
      <c r="H112" s="45">
        <v>0</v>
      </c>
      <c r="I112" s="45">
        <f t="shared" si="50"/>
        <v>0</v>
      </c>
      <c r="J112" s="45">
        <v>0</v>
      </c>
      <c r="K112" s="45">
        <v>65.38</v>
      </c>
      <c r="L112" s="45">
        <v>-0.01</v>
      </c>
      <c r="M112" s="45">
        <f t="shared" si="51"/>
        <v>65.36999999999999</v>
      </c>
      <c r="N112" s="45">
        <v>0</v>
      </c>
      <c r="O112" s="45">
        <v>0.01</v>
      </c>
      <c r="P112" s="45">
        <v>0</v>
      </c>
      <c r="Q112" s="45">
        <f t="shared" si="53"/>
        <v>0.01</v>
      </c>
      <c r="R112" s="45">
        <v>0</v>
      </c>
      <c r="S112" s="45">
        <v>0</v>
      </c>
      <c r="T112" s="45">
        <v>0</v>
      </c>
      <c r="U112" s="45">
        <f t="shared" si="54"/>
        <v>0</v>
      </c>
    </row>
    <row r="113" spans="1:21" ht="31.5" customHeight="1">
      <c r="A113" s="57" t="s">
        <v>247</v>
      </c>
      <c r="B113" s="57">
        <v>240</v>
      </c>
      <c r="C113" s="58"/>
      <c r="D113" s="45"/>
      <c r="E113" s="60">
        <f t="shared" si="52"/>
        <v>65</v>
      </c>
      <c r="F113" s="59">
        <f>F114</f>
        <v>0</v>
      </c>
      <c r="G113" s="59">
        <f>G114</f>
        <v>0</v>
      </c>
      <c r="H113" s="59">
        <f>H114</f>
        <v>0</v>
      </c>
      <c r="I113" s="60">
        <f t="shared" si="50"/>
        <v>0</v>
      </c>
      <c r="J113" s="59">
        <f>J114</f>
        <v>0</v>
      </c>
      <c r="K113" s="59">
        <f>K114</f>
        <v>65</v>
      </c>
      <c r="L113" s="59">
        <f>L114</f>
        <v>0</v>
      </c>
      <c r="M113" s="60">
        <f t="shared" si="51"/>
        <v>65</v>
      </c>
      <c r="N113" s="59">
        <f>N114</f>
        <v>0</v>
      </c>
      <c r="O113" s="59">
        <f>O114</f>
        <v>0</v>
      </c>
      <c r="P113" s="59">
        <f>P114</f>
        <v>0</v>
      </c>
      <c r="Q113" s="60">
        <f t="shared" si="53"/>
        <v>0</v>
      </c>
      <c r="R113" s="59">
        <f>R114</f>
        <v>0</v>
      </c>
      <c r="S113" s="59">
        <f>S114</f>
        <v>0</v>
      </c>
      <c r="T113" s="59">
        <f>T114</f>
        <v>0</v>
      </c>
      <c r="U113" s="60">
        <f t="shared" si="54"/>
        <v>0</v>
      </c>
    </row>
    <row r="114" spans="1:21" ht="12" customHeight="1">
      <c r="A114" s="43" t="s">
        <v>147</v>
      </c>
      <c r="B114" s="43">
        <v>244</v>
      </c>
      <c r="C114" s="44" t="s">
        <v>105</v>
      </c>
      <c r="D114" s="45"/>
      <c r="E114" s="45">
        <f t="shared" si="52"/>
        <v>65</v>
      </c>
      <c r="F114" s="45">
        <v>0</v>
      </c>
      <c r="G114" s="45">
        <v>0</v>
      </c>
      <c r="H114" s="45">
        <v>0</v>
      </c>
      <c r="I114" s="45">
        <f t="shared" si="50"/>
        <v>0</v>
      </c>
      <c r="J114" s="45">
        <v>0</v>
      </c>
      <c r="K114" s="45">
        <v>65</v>
      </c>
      <c r="L114" s="45">
        <v>0</v>
      </c>
      <c r="M114" s="45">
        <f t="shared" si="51"/>
        <v>65</v>
      </c>
      <c r="N114" s="45">
        <v>0</v>
      </c>
      <c r="O114" s="45">
        <v>0</v>
      </c>
      <c r="P114" s="45">
        <v>0</v>
      </c>
      <c r="Q114" s="45">
        <f t="shared" si="53"/>
        <v>0</v>
      </c>
      <c r="R114" s="45">
        <v>0</v>
      </c>
      <c r="S114" s="45">
        <v>0</v>
      </c>
      <c r="T114" s="45">
        <v>0</v>
      </c>
      <c r="U114" s="45">
        <f t="shared" si="54"/>
        <v>0</v>
      </c>
    </row>
    <row r="115" spans="1:21" ht="45" customHeight="1">
      <c r="A115" s="57" t="s">
        <v>248</v>
      </c>
      <c r="B115" s="57">
        <v>240</v>
      </c>
      <c r="C115" s="58"/>
      <c r="D115" s="45"/>
      <c r="E115" s="60">
        <f t="shared" si="52"/>
        <v>75</v>
      </c>
      <c r="F115" s="59">
        <f>F116</f>
        <v>0</v>
      </c>
      <c r="G115" s="59">
        <f>G116</f>
        <v>0</v>
      </c>
      <c r="H115" s="59">
        <f>H116</f>
        <v>0</v>
      </c>
      <c r="I115" s="60">
        <f t="shared" si="50"/>
        <v>0</v>
      </c>
      <c r="J115" s="59">
        <f>J116</f>
        <v>0</v>
      </c>
      <c r="K115" s="59">
        <f>K116</f>
        <v>75</v>
      </c>
      <c r="L115" s="59">
        <f>L116</f>
        <v>-75</v>
      </c>
      <c r="M115" s="60">
        <f t="shared" si="51"/>
        <v>0</v>
      </c>
      <c r="N115" s="59">
        <f>N116</f>
        <v>0</v>
      </c>
      <c r="O115" s="59">
        <f>O116</f>
        <v>75</v>
      </c>
      <c r="P115" s="59">
        <f>P116</f>
        <v>0</v>
      </c>
      <c r="Q115" s="60">
        <f t="shared" si="53"/>
        <v>75</v>
      </c>
      <c r="R115" s="59">
        <f>R116</f>
        <v>0</v>
      </c>
      <c r="S115" s="59">
        <f>S116</f>
        <v>0</v>
      </c>
      <c r="T115" s="59">
        <f>T116</f>
        <v>0</v>
      </c>
      <c r="U115" s="60">
        <f t="shared" si="54"/>
        <v>0</v>
      </c>
    </row>
    <row r="116" spans="1:21" ht="12" customHeight="1">
      <c r="A116" s="43" t="s">
        <v>147</v>
      </c>
      <c r="B116" s="43">
        <v>244</v>
      </c>
      <c r="C116" s="44" t="s">
        <v>105</v>
      </c>
      <c r="D116" s="45"/>
      <c r="E116" s="45">
        <f t="shared" si="52"/>
        <v>75</v>
      </c>
      <c r="F116" s="45">
        <v>0</v>
      </c>
      <c r="G116" s="45">
        <v>0</v>
      </c>
      <c r="H116" s="45">
        <v>0</v>
      </c>
      <c r="I116" s="45">
        <f t="shared" si="50"/>
        <v>0</v>
      </c>
      <c r="J116" s="45">
        <v>0</v>
      </c>
      <c r="K116" s="45">
        <v>75</v>
      </c>
      <c r="L116" s="45">
        <v>-75</v>
      </c>
      <c r="M116" s="45">
        <f t="shared" si="51"/>
        <v>0</v>
      </c>
      <c r="N116" s="45">
        <v>0</v>
      </c>
      <c r="O116" s="45">
        <v>75</v>
      </c>
      <c r="P116" s="45">
        <v>0</v>
      </c>
      <c r="Q116" s="45">
        <f t="shared" si="53"/>
        <v>75</v>
      </c>
      <c r="R116" s="45">
        <v>0</v>
      </c>
      <c r="S116" s="45">
        <v>0</v>
      </c>
      <c r="T116" s="45">
        <v>0</v>
      </c>
      <c r="U116" s="45">
        <f t="shared" si="54"/>
        <v>0</v>
      </c>
    </row>
    <row r="117" spans="1:21" ht="33.75" customHeight="1">
      <c r="A117" s="57" t="s">
        <v>249</v>
      </c>
      <c r="B117" s="57">
        <v>240</v>
      </c>
      <c r="C117" s="58"/>
      <c r="D117" s="45"/>
      <c r="E117" s="60">
        <f t="shared" si="52"/>
        <v>116</v>
      </c>
      <c r="F117" s="59">
        <f>F118</f>
        <v>0</v>
      </c>
      <c r="G117" s="59">
        <f>G118</f>
        <v>0</v>
      </c>
      <c r="H117" s="59">
        <f>H118</f>
        <v>0</v>
      </c>
      <c r="I117" s="60">
        <f t="shared" si="50"/>
        <v>0</v>
      </c>
      <c r="J117" s="59">
        <f>J118</f>
        <v>0</v>
      </c>
      <c r="K117" s="59">
        <f>K118</f>
        <v>116</v>
      </c>
      <c r="L117" s="59">
        <f>L118</f>
        <v>-116</v>
      </c>
      <c r="M117" s="60">
        <f t="shared" si="51"/>
        <v>0</v>
      </c>
      <c r="N117" s="59">
        <f>N118</f>
        <v>0</v>
      </c>
      <c r="O117" s="59">
        <f>O118</f>
        <v>116</v>
      </c>
      <c r="P117" s="59">
        <f>P118</f>
        <v>0</v>
      </c>
      <c r="Q117" s="60">
        <f t="shared" si="53"/>
        <v>116</v>
      </c>
      <c r="R117" s="59">
        <f>R118</f>
        <v>0</v>
      </c>
      <c r="S117" s="59">
        <f>S118</f>
        <v>0</v>
      </c>
      <c r="T117" s="59">
        <f>T118</f>
        <v>0</v>
      </c>
      <c r="U117" s="60">
        <f t="shared" si="54"/>
        <v>0</v>
      </c>
    </row>
    <row r="118" spans="1:21" ht="12.75" customHeight="1">
      <c r="A118" s="43" t="s">
        <v>147</v>
      </c>
      <c r="B118" s="43">
        <v>244</v>
      </c>
      <c r="C118" s="44" t="s">
        <v>105</v>
      </c>
      <c r="D118" s="45"/>
      <c r="E118" s="45">
        <f t="shared" si="52"/>
        <v>116</v>
      </c>
      <c r="F118" s="45">
        <v>0</v>
      </c>
      <c r="G118" s="45">
        <v>0</v>
      </c>
      <c r="H118" s="45">
        <v>0</v>
      </c>
      <c r="I118" s="45">
        <f t="shared" si="50"/>
        <v>0</v>
      </c>
      <c r="J118" s="45">
        <v>0</v>
      </c>
      <c r="K118" s="45">
        <v>116</v>
      </c>
      <c r="L118" s="45">
        <v>-116</v>
      </c>
      <c r="M118" s="45">
        <f t="shared" si="51"/>
        <v>0</v>
      </c>
      <c r="N118" s="45">
        <v>0</v>
      </c>
      <c r="O118" s="45">
        <v>116</v>
      </c>
      <c r="P118" s="45">
        <v>0</v>
      </c>
      <c r="Q118" s="45">
        <f t="shared" si="53"/>
        <v>116</v>
      </c>
      <c r="R118" s="45">
        <v>0</v>
      </c>
      <c r="S118" s="45">
        <v>0</v>
      </c>
      <c r="T118" s="45">
        <v>0</v>
      </c>
      <c r="U118" s="45">
        <f t="shared" si="54"/>
        <v>0</v>
      </c>
    </row>
    <row r="119" spans="1:21" ht="69.75" customHeight="1">
      <c r="A119" s="57" t="s">
        <v>260</v>
      </c>
      <c r="B119" s="57">
        <v>240</v>
      </c>
      <c r="C119" s="58"/>
      <c r="D119" s="45"/>
      <c r="E119" s="60">
        <f>I119+M119+Q119+U119</f>
        <v>338.158</v>
      </c>
      <c r="F119" s="59">
        <f>F120</f>
        <v>0</v>
      </c>
      <c r="G119" s="59">
        <f>G120</f>
        <v>0</v>
      </c>
      <c r="H119" s="59">
        <f>H120</f>
        <v>0</v>
      </c>
      <c r="I119" s="60">
        <f>F119+G119+H119</f>
        <v>0</v>
      </c>
      <c r="J119" s="59">
        <f>J120</f>
        <v>0</v>
      </c>
      <c r="K119" s="59">
        <f>K120</f>
        <v>338.158</v>
      </c>
      <c r="L119" s="59">
        <f>L120</f>
        <v>-338.158</v>
      </c>
      <c r="M119" s="60">
        <f>SUM(J119:L119)</f>
        <v>0</v>
      </c>
      <c r="N119" s="59">
        <f>N120</f>
        <v>0</v>
      </c>
      <c r="O119" s="59">
        <f>O120</f>
        <v>338.158</v>
      </c>
      <c r="P119" s="59">
        <f>P120</f>
        <v>0</v>
      </c>
      <c r="Q119" s="60">
        <f>SUM(N119:P119)</f>
        <v>338.158</v>
      </c>
      <c r="R119" s="59">
        <f>R120</f>
        <v>0</v>
      </c>
      <c r="S119" s="59">
        <f>S120</f>
        <v>0</v>
      </c>
      <c r="T119" s="59">
        <f>T120</f>
        <v>0</v>
      </c>
      <c r="U119" s="60">
        <f aca="true" t="shared" si="55" ref="U119:U134">R119+S119+T119</f>
        <v>0</v>
      </c>
    </row>
    <row r="120" spans="1:21" ht="12.75" customHeight="1">
      <c r="A120" s="43" t="s">
        <v>181</v>
      </c>
      <c r="B120" s="43">
        <v>244</v>
      </c>
      <c r="C120" s="44" t="s">
        <v>103</v>
      </c>
      <c r="D120" s="45"/>
      <c r="E120" s="45">
        <f>I120+M120+Q120+U120</f>
        <v>338.158</v>
      </c>
      <c r="F120" s="45">
        <v>0</v>
      </c>
      <c r="G120" s="45">
        <v>0</v>
      </c>
      <c r="H120" s="45">
        <v>0</v>
      </c>
      <c r="I120" s="45">
        <f>F120+G120+H120</f>
        <v>0</v>
      </c>
      <c r="J120" s="45">
        <v>0</v>
      </c>
      <c r="K120" s="45">
        <v>338.158</v>
      </c>
      <c r="L120" s="45">
        <v>-338.158</v>
      </c>
      <c r="M120" s="45">
        <f>SUM(J120:L120)</f>
        <v>0</v>
      </c>
      <c r="N120" s="45">
        <v>0</v>
      </c>
      <c r="O120" s="45">
        <v>338.158</v>
      </c>
      <c r="P120" s="45">
        <v>0</v>
      </c>
      <c r="Q120" s="45">
        <f>SUM(N120:P120)</f>
        <v>338.158</v>
      </c>
      <c r="R120" s="45">
        <v>0</v>
      </c>
      <c r="S120" s="45">
        <v>0</v>
      </c>
      <c r="T120" s="45">
        <v>0</v>
      </c>
      <c r="U120" s="45">
        <f t="shared" si="55"/>
        <v>0</v>
      </c>
    </row>
    <row r="121" spans="1:21" ht="33.75" customHeight="1">
      <c r="A121" s="46" t="s">
        <v>174</v>
      </c>
      <c r="B121" s="46">
        <v>200</v>
      </c>
      <c r="C121" s="44"/>
      <c r="D121" s="45"/>
      <c r="E121" s="48">
        <f aca="true" t="shared" si="56" ref="E121:E134">I121+M121+Q121+U121</f>
        <v>2386.7</v>
      </c>
      <c r="F121" s="45">
        <f aca="true" t="shared" si="57" ref="F121:H122">F122</f>
        <v>232.45</v>
      </c>
      <c r="G121" s="45">
        <f t="shared" si="57"/>
        <v>0</v>
      </c>
      <c r="H121" s="45">
        <f t="shared" si="57"/>
        <v>105.55</v>
      </c>
      <c r="I121" s="48">
        <f>SUM(F121:H121)</f>
        <v>338</v>
      </c>
      <c r="J121" s="45">
        <f aca="true" t="shared" si="58" ref="J121:L122">J122</f>
        <v>256.53</v>
      </c>
      <c r="K121" s="45">
        <f t="shared" si="58"/>
        <v>104.45</v>
      </c>
      <c r="L121" s="45">
        <f t="shared" si="58"/>
        <v>317.368</v>
      </c>
      <c r="M121" s="48">
        <f t="shared" si="51"/>
        <v>678.348</v>
      </c>
      <c r="N121" s="45">
        <f aca="true" t="shared" si="59" ref="N121:P122">N122</f>
        <v>193.732</v>
      </c>
      <c r="O121" s="45">
        <f t="shared" si="59"/>
        <v>265.57</v>
      </c>
      <c r="P121" s="45">
        <f t="shared" si="59"/>
        <v>182.2</v>
      </c>
      <c r="Q121" s="48">
        <f t="shared" si="36"/>
        <v>641.502</v>
      </c>
      <c r="R121" s="45">
        <f aca="true" t="shared" si="60" ref="R121:T122">R122</f>
        <v>182.3</v>
      </c>
      <c r="S121" s="45">
        <f t="shared" si="60"/>
        <v>382.3</v>
      </c>
      <c r="T121" s="45">
        <f t="shared" si="60"/>
        <v>164.25</v>
      </c>
      <c r="U121" s="48">
        <f t="shared" si="55"/>
        <v>728.85</v>
      </c>
    </row>
    <row r="122" spans="1:21" ht="67.5" customHeight="1">
      <c r="A122" s="57" t="s">
        <v>183</v>
      </c>
      <c r="B122" s="43">
        <v>240</v>
      </c>
      <c r="C122" s="44"/>
      <c r="D122" s="45"/>
      <c r="E122" s="60">
        <f t="shared" si="56"/>
        <v>2386.7</v>
      </c>
      <c r="F122" s="59">
        <f t="shared" si="57"/>
        <v>232.45</v>
      </c>
      <c r="G122" s="59">
        <f t="shared" si="57"/>
        <v>0</v>
      </c>
      <c r="H122" s="59">
        <f t="shared" si="57"/>
        <v>105.55</v>
      </c>
      <c r="I122" s="60">
        <f>SUM(F122:H122)</f>
        <v>338</v>
      </c>
      <c r="J122" s="59">
        <f t="shared" si="58"/>
        <v>256.53</v>
      </c>
      <c r="K122" s="59">
        <f t="shared" si="58"/>
        <v>104.45</v>
      </c>
      <c r="L122" s="59">
        <f t="shared" si="58"/>
        <v>317.368</v>
      </c>
      <c r="M122" s="60">
        <f t="shared" si="51"/>
        <v>678.348</v>
      </c>
      <c r="N122" s="59">
        <f t="shared" si="59"/>
        <v>193.732</v>
      </c>
      <c r="O122" s="59">
        <f t="shared" si="59"/>
        <v>265.57</v>
      </c>
      <c r="P122" s="59">
        <f t="shared" si="59"/>
        <v>182.2</v>
      </c>
      <c r="Q122" s="60">
        <f t="shared" si="36"/>
        <v>641.502</v>
      </c>
      <c r="R122" s="59">
        <f t="shared" si="60"/>
        <v>182.3</v>
      </c>
      <c r="S122" s="59">
        <f t="shared" si="60"/>
        <v>382.3</v>
      </c>
      <c r="T122" s="59">
        <f t="shared" si="60"/>
        <v>164.25</v>
      </c>
      <c r="U122" s="60">
        <f t="shared" si="55"/>
        <v>728.85</v>
      </c>
    </row>
    <row r="123" spans="1:21" ht="14.25" customHeight="1">
      <c r="A123" s="43" t="s">
        <v>181</v>
      </c>
      <c r="B123" s="43">
        <v>244</v>
      </c>
      <c r="C123" s="44" t="s">
        <v>103</v>
      </c>
      <c r="D123" s="45"/>
      <c r="E123" s="60">
        <f t="shared" si="56"/>
        <v>2386.7</v>
      </c>
      <c r="F123" s="59">
        <v>232.45</v>
      </c>
      <c r="G123" s="59">
        <v>0</v>
      </c>
      <c r="H123" s="59">
        <v>105.55</v>
      </c>
      <c r="I123" s="60">
        <f>SUM(F123:H123)</f>
        <v>338</v>
      </c>
      <c r="J123" s="59">
        <v>256.53</v>
      </c>
      <c r="K123" s="59">
        <v>104.45</v>
      </c>
      <c r="L123" s="59">
        <v>317.368</v>
      </c>
      <c r="M123" s="60">
        <f t="shared" si="51"/>
        <v>678.348</v>
      </c>
      <c r="N123" s="59">
        <v>193.732</v>
      </c>
      <c r="O123" s="59">
        <v>265.57</v>
      </c>
      <c r="P123" s="59">
        <v>182.2</v>
      </c>
      <c r="Q123" s="60">
        <f>SUM(N123:P123)</f>
        <v>641.502</v>
      </c>
      <c r="R123" s="59">
        <v>182.3</v>
      </c>
      <c r="S123" s="59">
        <v>382.3</v>
      </c>
      <c r="T123" s="59">
        <v>164.25</v>
      </c>
      <c r="U123" s="60">
        <f t="shared" si="55"/>
        <v>728.85</v>
      </c>
    </row>
    <row r="124" spans="1:21" ht="101.25" customHeight="1">
      <c r="A124" s="46" t="s">
        <v>184</v>
      </c>
      <c r="B124" s="46">
        <v>500</v>
      </c>
      <c r="C124" s="44"/>
      <c r="D124" s="45"/>
      <c r="E124" s="60">
        <f t="shared" si="56"/>
        <v>850</v>
      </c>
      <c r="F124" s="59">
        <f>F125</f>
        <v>0</v>
      </c>
      <c r="G124" s="59">
        <f>G125</f>
        <v>0</v>
      </c>
      <c r="H124" s="59">
        <f>H125</f>
        <v>0</v>
      </c>
      <c r="I124" s="60">
        <f>SUM(F124:H124)</f>
        <v>0</v>
      </c>
      <c r="J124" s="59">
        <f>J125</f>
        <v>0</v>
      </c>
      <c r="K124" s="59">
        <f>K125</f>
        <v>0</v>
      </c>
      <c r="L124" s="59">
        <f>L125</f>
        <v>0</v>
      </c>
      <c r="M124" s="60">
        <f t="shared" si="51"/>
        <v>0</v>
      </c>
      <c r="N124" s="59">
        <f>N125</f>
        <v>450</v>
      </c>
      <c r="O124" s="59">
        <f>O125</f>
        <v>400</v>
      </c>
      <c r="P124" s="59">
        <f>P125</f>
        <v>0</v>
      </c>
      <c r="Q124" s="60">
        <f>SUM(N124:P124)</f>
        <v>850</v>
      </c>
      <c r="R124" s="59">
        <f>R125</f>
        <v>0</v>
      </c>
      <c r="S124" s="59">
        <f>S125</f>
        <v>0</v>
      </c>
      <c r="T124" s="59">
        <f>T125</f>
        <v>0</v>
      </c>
      <c r="U124" s="60">
        <f t="shared" si="55"/>
        <v>0</v>
      </c>
    </row>
    <row r="125" spans="1:21" ht="14.25" customHeight="1">
      <c r="A125" s="43" t="s">
        <v>185</v>
      </c>
      <c r="B125" s="43">
        <v>540</v>
      </c>
      <c r="C125" s="44" t="s">
        <v>130</v>
      </c>
      <c r="D125" s="45"/>
      <c r="E125" s="60">
        <f t="shared" si="56"/>
        <v>850</v>
      </c>
      <c r="F125" s="59">
        <v>0</v>
      </c>
      <c r="G125" s="59">
        <v>0</v>
      </c>
      <c r="H125" s="59">
        <v>0</v>
      </c>
      <c r="I125" s="60">
        <f>SUM(F125:H125)</f>
        <v>0</v>
      </c>
      <c r="J125" s="59">
        <v>0</v>
      </c>
      <c r="K125" s="59">
        <v>0</v>
      </c>
      <c r="L125" s="59">
        <v>0</v>
      </c>
      <c r="M125" s="60">
        <f t="shared" si="51"/>
        <v>0</v>
      </c>
      <c r="N125" s="59">
        <v>450</v>
      </c>
      <c r="O125" s="59">
        <v>400</v>
      </c>
      <c r="P125" s="59">
        <v>0</v>
      </c>
      <c r="Q125" s="60">
        <f>SUM(N125:P125)</f>
        <v>850</v>
      </c>
      <c r="R125" s="59">
        <v>0</v>
      </c>
      <c r="S125" s="59">
        <v>0</v>
      </c>
      <c r="T125" s="59">
        <v>0</v>
      </c>
      <c r="U125" s="60">
        <f t="shared" si="55"/>
        <v>0</v>
      </c>
    </row>
    <row r="126" spans="1:21" ht="18" customHeight="1">
      <c r="A126" s="46" t="s">
        <v>162</v>
      </c>
      <c r="B126" s="46"/>
      <c r="C126" s="44"/>
      <c r="D126" s="45"/>
      <c r="E126" s="49">
        <f t="shared" si="56"/>
        <v>1383.43055</v>
      </c>
      <c r="F126" s="50">
        <f>F127+F133+F129+F131</f>
        <v>60</v>
      </c>
      <c r="G126" s="50">
        <f>G127+G133+G129+G131</f>
        <v>70.6</v>
      </c>
      <c r="H126" s="50">
        <f>H127+H133+H129+H131</f>
        <v>123.38278</v>
      </c>
      <c r="I126" s="49">
        <f aca="true" t="shared" si="61" ref="I126:I134">F126+G126+H126</f>
        <v>253.98278</v>
      </c>
      <c r="J126" s="50">
        <f>J127+J133+J129+J131</f>
        <v>139.21126999999998</v>
      </c>
      <c r="K126" s="50">
        <f>K127+K133+K129+K131</f>
        <v>130.6</v>
      </c>
      <c r="L126" s="50">
        <f>L127+L133+L129+L131</f>
        <v>592.6197400000001</v>
      </c>
      <c r="M126" s="49">
        <f>J126+K126++L126</f>
        <v>862.43101</v>
      </c>
      <c r="N126" s="50">
        <f>N127+N133+N129+N131</f>
        <v>118.351</v>
      </c>
      <c r="O126" s="50">
        <f>O127+O133+O129+O131</f>
        <v>148.66576</v>
      </c>
      <c r="P126" s="50">
        <f>P127+P133+P129+P131</f>
        <v>0</v>
      </c>
      <c r="Q126" s="49">
        <f aca="true" t="shared" si="62" ref="Q126:Q134">N126+O126+P126</f>
        <v>267.01676</v>
      </c>
      <c r="R126" s="50">
        <f>R127+R133+R129+R131</f>
        <v>0</v>
      </c>
      <c r="S126" s="50">
        <f>S127+S133+S129+S131</f>
        <v>0</v>
      </c>
      <c r="T126" s="50">
        <f>T127+T133+T129+T131</f>
        <v>0</v>
      </c>
      <c r="U126" s="49">
        <f t="shared" si="55"/>
        <v>0</v>
      </c>
    </row>
    <row r="127" spans="1:21" ht="31.5" customHeight="1">
      <c r="A127" s="46" t="s">
        <v>253</v>
      </c>
      <c r="B127" s="46">
        <v>240</v>
      </c>
      <c r="C127" s="44"/>
      <c r="D127" s="45"/>
      <c r="E127" s="48">
        <f t="shared" si="56"/>
        <v>0</v>
      </c>
      <c r="F127" s="45">
        <f>F128</f>
        <v>60</v>
      </c>
      <c r="G127" s="45">
        <f>G128</f>
        <v>70.6</v>
      </c>
      <c r="H127" s="45">
        <f>H128</f>
        <v>-130.6</v>
      </c>
      <c r="I127" s="48">
        <f t="shared" si="61"/>
        <v>0</v>
      </c>
      <c r="J127" s="45">
        <f>J128</f>
        <v>0</v>
      </c>
      <c r="K127" s="45">
        <f>K128</f>
        <v>0</v>
      </c>
      <c r="L127" s="45">
        <f>L128</f>
        <v>0</v>
      </c>
      <c r="M127" s="48">
        <f aca="true" t="shared" si="63" ref="M127:M134">J127+K127+L127</f>
        <v>0</v>
      </c>
      <c r="N127" s="45">
        <f>N128</f>
        <v>0</v>
      </c>
      <c r="O127" s="45">
        <f>O128</f>
        <v>0</v>
      </c>
      <c r="P127" s="45">
        <f>P128</f>
        <v>0</v>
      </c>
      <c r="Q127" s="48">
        <f t="shared" si="62"/>
        <v>0</v>
      </c>
      <c r="R127" s="45">
        <f>R128</f>
        <v>0</v>
      </c>
      <c r="S127" s="45">
        <f>S128</f>
        <v>0</v>
      </c>
      <c r="T127" s="45">
        <f>T128</f>
        <v>0</v>
      </c>
      <c r="U127" s="48">
        <f t="shared" si="55"/>
        <v>0</v>
      </c>
    </row>
    <row r="128" spans="1:21" ht="12.75">
      <c r="A128" s="43" t="s">
        <v>181</v>
      </c>
      <c r="B128" s="43">
        <v>244</v>
      </c>
      <c r="C128" s="44" t="s">
        <v>103</v>
      </c>
      <c r="D128" s="45"/>
      <c r="E128" s="48">
        <f t="shared" si="56"/>
        <v>0</v>
      </c>
      <c r="F128" s="45">
        <v>60</v>
      </c>
      <c r="G128" s="45">
        <v>70.6</v>
      </c>
      <c r="H128" s="45">
        <v>-130.6</v>
      </c>
      <c r="I128" s="48">
        <f t="shared" si="61"/>
        <v>0</v>
      </c>
      <c r="J128" s="45">
        <v>0</v>
      </c>
      <c r="K128" s="45">
        <v>0</v>
      </c>
      <c r="L128" s="45">
        <v>0</v>
      </c>
      <c r="M128" s="48">
        <f t="shared" si="63"/>
        <v>0</v>
      </c>
      <c r="N128" s="45">
        <v>0</v>
      </c>
      <c r="O128" s="45">
        <v>0</v>
      </c>
      <c r="P128" s="45">
        <v>0</v>
      </c>
      <c r="Q128" s="48">
        <f t="shared" si="62"/>
        <v>0</v>
      </c>
      <c r="R128" s="45">
        <v>0</v>
      </c>
      <c r="S128" s="45">
        <v>0</v>
      </c>
      <c r="T128" s="45">
        <v>0</v>
      </c>
      <c r="U128" s="48">
        <f t="shared" si="55"/>
        <v>0</v>
      </c>
    </row>
    <row r="129" spans="1:21" ht="56.25">
      <c r="A129" s="46" t="s">
        <v>254</v>
      </c>
      <c r="B129" s="46">
        <v>240</v>
      </c>
      <c r="C129" s="44"/>
      <c r="D129" s="45"/>
      <c r="E129" s="48">
        <f>I129+M129+Q129+U129</f>
        <v>771.3509999999999</v>
      </c>
      <c r="F129" s="45">
        <f>F130</f>
        <v>0</v>
      </c>
      <c r="G129" s="45">
        <f>G130</f>
        <v>0</v>
      </c>
      <c r="H129" s="45">
        <f>H130</f>
        <v>253.98278</v>
      </c>
      <c r="I129" s="48">
        <f t="shared" si="61"/>
        <v>253.98278</v>
      </c>
      <c r="J129" s="45">
        <f>J130</f>
        <v>137.81722</v>
      </c>
      <c r="K129" s="45">
        <f>K130</f>
        <v>130.6</v>
      </c>
      <c r="L129" s="45">
        <f>L130</f>
        <v>-18.06576</v>
      </c>
      <c r="M129" s="48">
        <f t="shared" si="63"/>
        <v>250.35145999999997</v>
      </c>
      <c r="N129" s="45">
        <f>N130</f>
        <v>118.351</v>
      </c>
      <c r="O129" s="45">
        <f>O130</f>
        <v>148.66576</v>
      </c>
      <c r="P129" s="45">
        <f>P130</f>
        <v>0</v>
      </c>
      <c r="Q129" s="48">
        <f t="shared" si="62"/>
        <v>267.01676</v>
      </c>
      <c r="R129" s="45">
        <f>R130</f>
        <v>0</v>
      </c>
      <c r="S129" s="45">
        <f>S130</f>
        <v>0</v>
      </c>
      <c r="T129" s="45">
        <f>T130</f>
        <v>0</v>
      </c>
      <c r="U129" s="48">
        <f t="shared" si="55"/>
        <v>0</v>
      </c>
    </row>
    <row r="130" spans="1:21" ht="12.75">
      <c r="A130" s="43" t="s">
        <v>181</v>
      </c>
      <c r="B130" s="43">
        <v>244</v>
      </c>
      <c r="C130" s="44" t="s">
        <v>103</v>
      </c>
      <c r="D130" s="45"/>
      <c r="E130" s="48">
        <f>I130+M130+Q130+U130</f>
        <v>771.3509999999999</v>
      </c>
      <c r="F130" s="45">
        <v>0</v>
      </c>
      <c r="G130" s="45">
        <v>0</v>
      </c>
      <c r="H130" s="45">
        <v>253.98278</v>
      </c>
      <c r="I130" s="48">
        <f t="shared" si="61"/>
        <v>253.98278</v>
      </c>
      <c r="J130" s="45">
        <v>137.81722</v>
      </c>
      <c r="K130" s="45">
        <v>130.6</v>
      </c>
      <c r="L130" s="45">
        <v>-18.06576</v>
      </c>
      <c r="M130" s="48">
        <f t="shared" si="63"/>
        <v>250.35145999999997</v>
      </c>
      <c r="N130" s="45">
        <v>118.351</v>
      </c>
      <c r="O130" s="45">
        <v>148.66576</v>
      </c>
      <c r="P130" s="45">
        <v>0</v>
      </c>
      <c r="Q130" s="48">
        <f t="shared" si="62"/>
        <v>267.01676</v>
      </c>
      <c r="R130" s="45">
        <v>0</v>
      </c>
      <c r="S130" s="45">
        <v>0</v>
      </c>
      <c r="T130" s="45">
        <v>0</v>
      </c>
      <c r="U130" s="48">
        <f t="shared" si="55"/>
        <v>0</v>
      </c>
    </row>
    <row r="131" spans="1:21" ht="22.5">
      <c r="A131" s="46" t="s">
        <v>255</v>
      </c>
      <c r="B131" s="46">
        <v>240</v>
      </c>
      <c r="C131" s="44"/>
      <c r="D131" s="45"/>
      <c r="E131" s="48">
        <f>I131+M131+Q131+U131</f>
        <v>1.39405</v>
      </c>
      <c r="F131" s="45">
        <f>F132</f>
        <v>0</v>
      </c>
      <c r="G131" s="45">
        <f>G132</f>
        <v>0</v>
      </c>
      <c r="H131" s="45">
        <f>H132</f>
        <v>0</v>
      </c>
      <c r="I131" s="48">
        <f t="shared" si="61"/>
        <v>0</v>
      </c>
      <c r="J131" s="45">
        <f>J132</f>
        <v>1.39405</v>
      </c>
      <c r="K131" s="45">
        <f>K132</f>
        <v>0</v>
      </c>
      <c r="L131" s="45">
        <f>L132</f>
        <v>0</v>
      </c>
      <c r="M131" s="48">
        <f t="shared" si="63"/>
        <v>1.39405</v>
      </c>
      <c r="N131" s="45">
        <f>N132</f>
        <v>0</v>
      </c>
      <c r="O131" s="45">
        <f>O132</f>
        <v>0</v>
      </c>
      <c r="P131" s="45">
        <f>P132</f>
        <v>0</v>
      </c>
      <c r="Q131" s="48">
        <f t="shared" si="62"/>
        <v>0</v>
      </c>
      <c r="R131" s="45">
        <f>R132</f>
        <v>0</v>
      </c>
      <c r="S131" s="45">
        <f>S132</f>
        <v>0</v>
      </c>
      <c r="T131" s="45">
        <f>T132</f>
        <v>0</v>
      </c>
      <c r="U131" s="48">
        <f t="shared" si="55"/>
        <v>0</v>
      </c>
    </row>
    <row r="132" spans="1:21" ht="12.75">
      <c r="A132" s="43" t="s">
        <v>181</v>
      </c>
      <c r="B132" s="43">
        <v>244</v>
      </c>
      <c r="C132" s="44" t="s">
        <v>103</v>
      </c>
      <c r="D132" s="45"/>
      <c r="E132" s="48">
        <f>I132+M132+Q132+U132</f>
        <v>1.39405</v>
      </c>
      <c r="F132" s="45">
        <v>0</v>
      </c>
      <c r="G132" s="45">
        <v>0</v>
      </c>
      <c r="H132" s="45">
        <v>0</v>
      </c>
      <c r="I132" s="48">
        <f t="shared" si="61"/>
        <v>0</v>
      </c>
      <c r="J132" s="45">
        <v>1.39405</v>
      </c>
      <c r="K132" s="45">
        <v>0</v>
      </c>
      <c r="L132" s="45">
        <v>0</v>
      </c>
      <c r="M132" s="48">
        <f t="shared" si="63"/>
        <v>1.39405</v>
      </c>
      <c r="N132" s="45">
        <v>0</v>
      </c>
      <c r="O132" s="45">
        <v>0</v>
      </c>
      <c r="P132" s="45">
        <v>0</v>
      </c>
      <c r="Q132" s="48">
        <f t="shared" si="62"/>
        <v>0</v>
      </c>
      <c r="R132" s="45">
        <v>0</v>
      </c>
      <c r="S132" s="45">
        <v>0</v>
      </c>
      <c r="T132" s="45">
        <v>0</v>
      </c>
      <c r="U132" s="48">
        <f t="shared" si="55"/>
        <v>0</v>
      </c>
    </row>
    <row r="133" spans="1:21" ht="33.75" customHeight="1">
      <c r="A133" s="46" t="s">
        <v>186</v>
      </c>
      <c r="B133" s="46">
        <v>630</v>
      </c>
      <c r="C133" s="44"/>
      <c r="D133" s="45"/>
      <c r="E133" s="48">
        <f t="shared" si="56"/>
        <v>610.6855</v>
      </c>
      <c r="F133" s="45">
        <f>F134</f>
        <v>0</v>
      </c>
      <c r="G133" s="45">
        <f>G134</f>
        <v>0</v>
      </c>
      <c r="H133" s="45">
        <f>H134</f>
        <v>0</v>
      </c>
      <c r="I133" s="48">
        <f t="shared" si="61"/>
        <v>0</v>
      </c>
      <c r="J133" s="45">
        <f>J134</f>
        <v>0</v>
      </c>
      <c r="K133" s="45">
        <f>K134</f>
        <v>0</v>
      </c>
      <c r="L133" s="45">
        <f>L134</f>
        <v>610.6855</v>
      </c>
      <c r="M133" s="48">
        <f t="shared" si="63"/>
        <v>610.6855</v>
      </c>
      <c r="N133" s="45">
        <f>N134</f>
        <v>0</v>
      </c>
      <c r="O133" s="45">
        <f>O134</f>
        <v>0</v>
      </c>
      <c r="P133" s="45">
        <f>P134</f>
        <v>0</v>
      </c>
      <c r="Q133" s="48">
        <f t="shared" si="62"/>
        <v>0</v>
      </c>
      <c r="R133" s="45">
        <f>R134</f>
        <v>0</v>
      </c>
      <c r="S133" s="45">
        <f>S134</f>
        <v>0</v>
      </c>
      <c r="T133" s="45">
        <f>T134</f>
        <v>0</v>
      </c>
      <c r="U133" s="48">
        <f t="shared" si="55"/>
        <v>0</v>
      </c>
    </row>
    <row r="134" spans="1:21" ht="12.75" customHeight="1">
      <c r="A134" s="43" t="s">
        <v>187</v>
      </c>
      <c r="B134" s="43">
        <v>634</v>
      </c>
      <c r="C134" s="44" t="s">
        <v>134</v>
      </c>
      <c r="D134" s="45"/>
      <c r="E134" s="48">
        <f t="shared" si="56"/>
        <v>610.6855</v>
      </c>
      <c r="F134" s="45">
        <v>0</v>
      </c>
      <c r="G134" s="45">
        <v>0</v>
      </c>
      <c r="H134" s="45">
        <v>0</v>
      </c>
      <c r="I134" s="48">
        <f t="shared" si="61"/>
        <v>0</v>
      </c>
      <c r="J134" s="45">
        <v>0</v>
      </c>
      <c r="K134" s="45">
        <v>0</v>
      </c>
      <c r="L134" s="45">
        <v>610.6855</v>
      </c>
      <c r="M134" s="48">
        <f t="shared" si="63"/>
        <v>610.6855</v>
      </c>
      <c r="N134" s="45">
        <v>0</v>
      </c>
      <c r="O134" s="45">
        <v>0</v>
      </c>
      <c r="P134" s="45">
        <v>0</v>
      </c>
      <c r="Q134" s="48">
        <f t="shared" si="62"/>
        <v>0</v>
      </c>
      <c r="R134" s="45">
        <v>0</v>
      </c>
      <c r="S134" s="45">
        <v>0</v>
      </c>
      <c r="T134" s="45">
        <v>0</v>
      </c>
      <c r="U134" s="48">
        <f t="shared" si="55"/>
        <v>0</v>
      </c>
    </row>
    <row r="135" spans="1:21" ht="18.75" customHeight="1">
      <c r="A135" s="46" t="s">
        <v>135</v>
      </c>
      <c r="B135" s="46"/>
      <c r="C135" s="47"/>
      <c r="D135" s="48"/>
      <c r="E135" s="53">
        <f>M135+Q135+U135+I135</f>
        <v>1305.396</v>
      </c>
      <c r="F135" s="50">
        <f>F138+F136</f>
        <v>0</v>
      </c>
      <c r="G135" s="50">
        <f>G138+G136</f>
        <v>0</v>
      </c>
      <c r="H135" s="50">
        <f>H138+H136</f>
        <v>0</v>
      </c>
      <c r="I135" s="49">
        <f aca="true" t="shared" si="64" ref="I135:I146">SUM(F135:H135)</f>
        <v>0</v>
      </c>
      <c r="J135" s="50">
        <f>J138+J136</f>
        <v>0</v>
      </c>
      <c r="K135" s="50">
        <f>K138+K136</f>
        <v>800</v>
      </c>
      <c r="L135" s="50">
        <f>L138+L136</f>
        <v>-800</v>
      </c>
      <c r="M135" s="49">
        <f aca="true" t="shared" si="65" ref="M135:M146">SUM(J135:L135)</f>
        <v>0</v>
      </c>
      <c r="N135" s="50">
        <f>N138</f>
        <v>0</v>
      </c>
      <c r="O135" s="50">
        <f>O138+O136</f>
        <v>800</v>
      </c>
      <c r="P135" s="50">
        <f>P138+P136</f>
        <v>505.396</v>
      </c>
      <c r="Q135" s="49">
        <f aca="true" t="shared" si="66" ref="Q135:Q161">SUM(N135:P135)</f>
        <v>1305.396</v>
      </c>
      <c r="R135" s="50">
        <f>R138+R136</f>
        <v>0</v>
      </c>
      <c r="S135" s="50">
        <f>S138+S136</f>
        <v>0</v>
      </c>
      <c r="T135" s="50">
        <f>T138+T136</f>
        <v>0</v>
      </c>
      <c r="U135" s="49">
        <f>SUM(R135:T135)</f>
        <v>0</v>
      </c>
    </row>
    <row r="136" spans="1:21" ht="33.75" customHeight="1">
      <c r="A136" s="46" t="s">
        <v>250</v>
      </c>
      <c r="B136" s="46">
        <v>240</v>
      </c>
      <c r="C136" s="44"/>
      <c r="D136" s="45"/>
      <c r="E136" s="48">
        <f>I136+M136+Q136+U136</f>
        <v>505.396</v>
      </c>
      <c r="F136" s="45">
        <f>F137</f>
        <v>0</v>
      </c>
      <c r="G136" s="45">
        <f>G137</f>
        <v>0</v>
      </c>
      <c r="H136" s="45">
        <f>H137</f>
        <v>0</v>
      </c>
      <c r="I136" s="48">
        <f>F136+G136+H136</f>
        <v>0</v>
      </c>
      <c r="J136" s="45">
        <f>J137</f>
        <v>0</v>
      </c>
      <c r="K136" s="45">
        <f>K137</f>
        <v>0</v>
      </c>
      <c r="L136" s="45">
        <f>L137</f>
        <v>0</v>
      </c>
      <c r="M136" s="48">
        <f>J136+K136+L136</f>
        <v>0</v>
      </c>
      <c r="N136" s="45">
        <f>N137</f>
        <v>0</v>
      </c>
      <c r="O136" s="45">
        <f>O137</f>
        <v>0</v>
      </c>
      <c r="P136" s="45">
        <f>P137</f>
        <v>505.396</v>
      </c>
      <c r="Q136" s="48">
        <f>N136+O136+P136</f>
        <v>505.396</v>
      </c>
      <c r="R136" s="45">
        <f>R137</f>
        <v>0</v>
      </c>
      <c r="S136" s="45">
        <f>S137</f>
        <v>0</v>
      </c>
      <c r="T136" s="45">
        <f>T137</f>
        <v>0</v>
      </c>
      <c r="U136" s="48">
        <f>R136+S136+T136</f>
        <v>0</v>
      </c>
    </row>
    <row r="137" spans="1:21" ht="12.75" customHeight="1">
      <c r="A137" s="43" t="s">
        <v>243</v>
      </c>
      <c r="B137" s="43">
        <v>244</v>
      </c>
      <c r="C137" s="44" t="s">
        <v>105</v>
      </c>
      <c r="D137" s="45"/>
      <c r="E137" s="48">
        <f>I137+M137+Q137+U137</f>
        <v>505.396</v>
      </c>
      <c r="F137" s="45">
        <v>0</v>
      </c>
      <c r="G137" s="45">
        <v>0</v>
      </c>
      <c r="H137" s="45">
        <v>0</v>
      </c>
      <c r="I137" s="48">
        <f>F137+G137+H137</f>
        <v>0</v>
      </c>
      <c r="J137" s="45">
        <v>0</v>
      </c>
      <c r="K137" s="45">
        <v>0</v>
      </c>
      <c r="L137" s="45">
        <v>0</v>
      </c>
      <c r="M137" s="48">
        <f>J137+K137+L137</f>
        <v>0</v>
      </c>
      <c r="N137" s="45">
        <v>0</v>
      </c>
      <c r="O137" s="45">
        <v>0</v>
      </c>
      <c r="P137" s="45">
        <v>505.396</v>
      </c>
      <c r="Q137" s="48">
        <f>N137+O137+P137</f>
        <v>505.396</v>
      </c>
      <c r="R137" s="45">
        <v>0</v>
      </c>
      <c r="S137" s="45">
        <v>0</v>
      </c>
      <c r="T137" s="45">
        <v>0</v>
      </c>
      <c r="U137" s="48">
        <f>R137+S137+T137</f>
        <v>0</v>
      </c>
    </row>
    <row r="138" spans="1:21" ht="99" customHeight="1">
      <c r="A138" s="46" t="s">
        <v>184</v>
      </c>
      <c r="B138" s="46">
        <v>500</v>
      </c>
      <c r="C138" s="44"/>
      <c r="D138" s="45"/>
      <c r="E138" s="60">
        <f aca="true" t="shared" si="67" ref="E138:E146">I138+M138+Q138+U138</f>
        <v>800</v>
      </c>
      <c r="F138" s="59">
        <f>F139</f>
        <v>0</v>
      </c>
      <c r="G138" s="59">
        <f>G139</f>
        <v>0</v>
      </c>
      <c r="H138" s="59">
        <f>H139</f>
        <v>0</v>
      </c>
      <c r="I138" s="60">
        <f t="shared" si="64"/>
        <v>0</v>
      </c>
      <c r="J138" s="59">
        <f>J139</f>
        <v>0</v>
      </c>
      <c r="K138" s="59">
        <f>K139</f>
        <v>800</v>
      </c>
      <c r="L138" s="59">
        <f>L139</f>
        <v>-800</v>
      </c>
      <c r="M138" s="60">
        <f t="shared" si="65"/>
        <v>0</v>
      </c>
      <c r="N138" s="59">
        <f>N139</f>
        <v>0</v>
      </c>
      <c r="O138" s="59">
        <f>O139</f>
        <v>800</v>
      </c>
      <c r="P138" s="59">
        <f>P139</f>
        <v>0</v>
      </c>
      <c r="Q138" s="60">
        <f t="shared" si="66"/>
        <v>800</v>
      </c>
      <c r="R138" s="59">
        <f>R139</f>
        <v>0</v>
      </c>
      <c r="S138" s="59">
        <f>S139</f>
        <v>0</v>
      </c>
      <c r="T138" s="59">
        <f>T139</f>
        <v>0</v>
      </c>
      <c r="U138" s="60">
        <f>R138+S138+T138</f>
        <v>0</v>
      </c>
    </row>
    <row r="139" spans="1:21" ht="12.75">
      <c r="A139" s="43" t="s">
        <v>185</v>
      </c>
      <c r="B139" s="43">
        <v>540</v>
      </c>
      <c r="C139" s="44" t="s">
        <v>130</v>
      </c>
      <c r="D139" s="45"/>
      <c r="E139" s="60">
        <f t="shared" si="67"/>
        <v>800</v>
      </c>
      <c r="F139" s="59">
        <v>0</v>
      </c>
      <c r="G139" s="59">
        <v>0</v>
      </c>
      <c r="H139" s="59">
        <v>0</v>
      </c>
      <c r="I139" s="60">
        <f t="shared" si="64"/>
        <v>0</v>
      </c>
      <c r="J139" s="59">
        <v>0</v>
      </c>
      <c r="K139" s="59">
        <v>800</v>
      </c>
      <c r="L139" s="59">
        <v>-800</v>
      </c>
      <c r="M139" s="60">
        <f t="shared" si="65"/>
        <v>0</v>
      </c>
      <c r="N139" s="59">
        <v>0</v>
      </c>
      <c r="O139" s="59">
        <v>800</v>
      </c>
      <c r="P139" s="59">
        <v>0</v>
      </c>
      <c r="Q139" s="60">
        <f t="shared" si="66"/>
        <v>800</v>
      </c>
      <c r="R139" s="59">
        <v>0</v>
      </c>
      <c r="S139" s="59">
        <v>0</v>
      </c>
      <c r="T139" s="59">
        <v>0</v>
      </c>
      <c r="U139" s="60">
        <f>R139+S139+T139</f>
        <v>0</v>
      </c>
    </row>
    <row r="140" spans="1:21" ht="19.5" customHeight="1">
      <c r="A140" s="46" t="s">
        <v>188</v>
      </c>
      <c r="B140" s="46"/>
      <c r="C140" s="47"/>
      <c r="D140" s="48"/>
      <c r="E140" s="53">
        <f t="shared" si="67"/>
        <v>4755.385</v>
      </c>
      <c r="F140" s="50">
        <f>F141+F145+F150+F155+F142</f>
        <v>606.6899999999999</v>
      </c>
      <c r="G140" s="50">
        <f>G141+G145+G150+G155+G142</f>
        <v>358</v>
      </c>
      <c r="H140" s="50">
        <f>H141+H145+H150+H155+H142</f>
        <v>390.03076</v>
      </c>
      <c r="I140" s="49">
        <f t="shared" si="64"/>
        <v>1354.72076</v>
      </c>
      <c r="J140" s="50">
        <f>J141+J145+J150+J155+J142</f>
        <v>400.77923999999996</v>
      </c>
      <c r="K140" s="50">
        <f>K141+K145+K150+K155+K142</f>
        <v>291.5</v>
      </c>
      <c r="L140" s="50">
        <f>L141+L145+L150+L155+L142</f>
        <v>358.68642</v>
      </c>
      <c r="M140" s="49">
        <f t="shared" si="65"/>
        <v>1050.9656599999998</v>
      </c>
      <c r="N140" s="50">
        <f>N141+N145+N150+N155+N142</f>
        <v>77.75</v>
      </c>
      <c r="O140" s="50">
        <f>O141+O145+O150+O155+O142</f>
        <v>388.17900000000003</v>
      </c>
      <c r="P140" s="50">
        <f>P141+P145+P150+P155+P142</f>
        <v>278.75</v>
      </c>
      <c r="Q140" s="49">
        <f t="shared" si="66"/>
        <v>744.6790000000001</v>
      </c>
      <c r="R140" s="50">
        <f>R141+R145+R150+R155+R142</f>
        <v>400.48458</v>
      </c>
      <c r="S140" s="50">
        <f>S141+S145+S150+S155+S142</f>
        <v>749.2349999999999</v>
      </c>
      <c r="T140" s="50">
        <f>T141+T145+T150+T155+T142</f>
        <v>455.3</v>
      </c>
      <c r="U140" s="49">
        <f aca="true" t="shared" si="68" ref="U140:U149">SUM(R140:T140)</f>
        <v>1605.01958</v>
      </c>
    </row>
    <row r="141" spans="1:21" ht="18" customHeight="1">
      <c r="A141" s="46" t="s">
        <v>136</v>
      </c>
      <c r="B141" s="46">
        <v>244</v>
      </c>
      <c r="C141" s="44" t="s">
        <v>101</v>
      </c>
      <c r="D141" s="45"/>
      <c r="E141" s="48">
        <f t="shared" si="67"/>
        <v>2921.5</v>
      </c>
      <c r="F141" s="45">
        <v>546.39</v>
      </c>
      <c r="G141" s="45">
        <v>297.7</v>
      </c>
      <c r="H141" s="45">
        <v>321.63076</v>
      </c>
      <c r="I141" s="48">
        <f t="shared" si="64"/>
        <v>1165.72076</v>
      </c>
      <c r="J141" s="45">
        <v>200.77924</v>
      </c>
      <c r="K141" s="45">
        <v>191.5</v>
      </c>
      <c r="L141" s="45">
        <v>215.81542</v>
      </c>
      <c r="M141" s="48">
        <f t="shared" si="65"/>
        <v>608.09466</v>
      </c>
      <c r="N141" s="45">
        <v>77.75</v>
      </c>
      <c r="O141" s="45">
        <v>43.55</v>
      </c>
      <c r="P141" s="45">
        <v>60.7</v>
      </c>
      <c r="Q141" s="48">
        <f>N141+O141+P141</f>
        <v>182</v>
      </c>
      <c r="R141" s="45">
        <v>280.68458</v>
      </c>
      <c r="S141" s="45">
        <v>362.5</v>
      </c>
      <c r="T141" s="45">
        <v>322.5</v>
      </c>
      <c r="U141" s="48">
        <f t="shared" si="68"/>
        <v>965.68458</v>
      </c>
    </row>
    <row r="142" spans="1:21" ht="33.75" customHeight="1">
      <c r="A142" s="46" t="s">
        <v>231</v>
      </c>
      <c r="B142" s="46">
        <v>200</v>
      </c>
      <c r="C142" s="44"/>
      <c r="D142" s="45"/>
      <c r="E142" s="48">
        <f t="shared" si="67"/>
        <v>397.506</v>
      </c>
      <c r="F142" s="45">
        <f aca="true" t="shared" si="69" ref="F142:H143">F143</f>
        <v>0</v>
      </c>
      <c r="G142" s="45">
        <f t="shared" si="69"/>
        <v>0</v>
      </c>
      <c r="H142" s="45">
        <f t="shared" si="69"/>
        <v>0</v>
      </c>
      <c r="I142" s="48">
        <f>SUM(F142:H142)</f>
        <v>0</v>
      </c>
      <c r="J142" s="45">
        <f aca="true" t="shared" si="70" ref="J142:L143">J143</f>
        <v>0</v>
      </c>
      <c r="K142" s="45">
        <f t="shared" si="70"/>
        <v>0</v>
      </c>
      <c r="L142" s="45">
        <f t="shared" si="70"/>
        <v>0</v>
      </c>
      <c r="M142" s="48">
        <f t="shared" si="65"/>
        <v>0</v>
      </c>
      <c r="N142" s="45">
        <f aca="true" t="shared" si="71" ref="N142:P143">N143</f>
        <v>0</v>
      </c>
      <c r="O142" s="45">
        <f t="shared" si="71"/>
        <v>100</v>
      </c>
      <c r="P142" s="45">
        <f t="shared" si="71"/>
        <v>0</v>
      </c>
      <c r="Q142" s="48">
        <f t="shared" si="66"/>
        <v>100</v>
      </c>
      <c r="R142" s="45">
        <f aca="true" t="shared" si="72" ref="R142:T143">R143</f>
        <v>0</v>
      </c>
      <c r="S142" s="45">
        <f t="shared" si="72"/>
        <v>297.506</v>
      </c>
      <c r="T142" s="45">
        <f t="shared" si="72"/>
        <v>0</v>
      </c>
      <c r="U142" s="48">
        <f>R142+S142+T142</f>
        <v>297.506</v>
      </c>
    </row>
    <row r="143" spans="1:21" ht="33.75" customHeight="1">
      <c r="A143" s="57" t="s">
        <v>232</v>
      </c>
      <c r="B143" s="57">
        <v>240</v>
      </c>
      <c r="C143" s="44"/>
      <c r="D143" s="45"/>
      <c r="E143" s="48">
        <f>I143+M143+Q143+U143</f>
        <v>397.506</v>
      </c>
      <c r="F143" s="45">
        <f t="shared" si="69"/>
        <v>0</v>
      </c>
      <c r="G143" s="45">
        <f t="shared" si="69"/>
        <v>0</v>
      </c>
      <c r="H143" s="45">
        <f t="shared" si="69"/>
        <v>0</v>
      </c>
      <c r="I143" s="48">
        <f>SUM(F143:H143)</f>
        <v>0</v>
      </c>
      <c r="J143" s="45">
        <f t="shared" si="70"/>
        <v>0</v>
      </c>
      <c r="K143" s="45">
        <f t="shared" si="70"/>
        <v>0</v>
      </c>
      <c r="L143" s="45">
        <f t="shared" si="70"/>
        <v>0</v>
      </c>
      <c r="M143" s="48">
        <f>SUM(J143:L143)</f>
        <v>0</v>
      </c>
      <c r="N143" s="45">
        <f t="shared" si="71"/>
        <v>0</v>
      </c>
      <c r="O143" s="45">
        <f t="shared" si="71"/>
        <v>100</v>
      </c>
      <c r="P143" s="45">
        <f t="shared" si="71"/>
        <v>0</v>
      </c>
      <c r="Q143" s="48">
        <f t="shared" si="66"/>
        <v>100</v>
      </c>
      <c r="R143" s="45">
        <f t="shared" si="72"/>
        <v>0</v>
      </c>
      <c r="S143" s="45">
        <f t="shared" si="72"/>
        <v>297.506</v>
      </c>
      <c r="T143" s="45">
        <f t="shared" si="72"/>
        <v>0</v>
      </c>
      <c r="U143" s="48">
        <f>SUM(R143:T143)</f>
        <v>297.506</v>
      </c>
    </row>
    <row r="144" spans="1:21" ht="15" customHeight="1">
      <c r="A144" s="43" t="s">
        <v>230</v>
      </c>
      <c r="B144" s="43">
        <v>244</v>
      </c>
      <c r="C144" s="44" t="s">
        <v>103</v>
      </c>
      <c r="D144" s="45"/>
      <c r="E144" s="45">
        <f>I144+M144+Q144+U144</f>
        <v>397.506</v>
      </c>
      <c r="F144" s="45">
        <v>0</v>
      </c>
      <c r="G144" s="45">
        <v>0</v>
      </c>
      <c r="H144" s="45">
        <v>0</v>
      </c>
      <c r="I144" s="45">
        <f>SUM(F144:H144)</f>
        <v>0</v>
      </c>
      <c r="J144" s="45">
        <v>0</v>
      </c>
      <c r="K144" s="45">
        <v>0</v>
      </c>
      <c r="L144" s="45">
        <v>0</v>
      </c>
      <c r="M144" s="45">
        <f>SUM(J144:L144)</f>
        <v>0</v>
      </c>
      <c r="N144" s="45">
        <v>0</v>
      </c>
      <c r="O144" s="45">
        <v>100</v>
      </c>
      <c r="P144" s="45">
        <v>0</v>
      </c>
      <c r="Q144" s="45">
        <f t="shared" si="66"/>
        <v>100</v>
      </c>
      <c r="R144" s="45">
        <v>0</v>
      </c>
      <c r="S144" s="45">
        <v>297.506</v>
      </c>
      <c r="T144" s="45">
        <v>0</v>
      </c>
      <c r="U144" s="45">
        <f>SUM(R144:T144)</f>
        <v>297.506</v>
      </c>
    </row>
    <row r="145" spans="1:21" ht="33.75" customHeight="1">
      <c r="A145" s="46" t="s">
        <v>190</v>
      </c>
      <c r="B145" s="46">
        <v>200</v>
      </c>
      <c r="C145" s="44"/>
      <c r="D145" s="45"/>
      <c r="E145" s="48">
        <f t="shared" si="67"/>
        <v>1144</v>
      </c>
      <c r="F145" s="45">
        <f>F146+F148</f>
        <v>60.3</v>
      </c>
      <c r="G145" s="45">
        <f>G146+G148</f>
        <v>60.3</v>
      </c>
      <c r="H145" s="45">
        <f>H146+H148</f>
        <v>68.4</v>
      </c>
      <c r="I145" s="48">
        <f t="shared" si="64"/>
        <v>189</v>
      </c>
      <c r="J145" s="45">
        <f>J146+J148</f>
        <v>100</v>
      </c>
      <c r="K145" s="45">
        <f>K146+K148</f>
        <v>0</v>
      </c>
      <c r="L145" s="45">
        <f>L146+L148</f>
        <v>242.871</v>
      </c>
      <c r="M145" s="48">
        <f t="shared" si="65"/>
        <v>342.871</v>
      </c>
      <c r="N145" s="45">
        <f>N146+N148</f>
        <v>0</v>
      </c>
      <c r="O145" s="45">
        <f>O146+O148</f>
        <v>52.25</v>
      </c>
      <c r="P145" s="45">
        <f>P146+P148</f>
        <v>218.05</v>
      </c>
      <c r="Q145" s="48">
        <f t="shared" si="66"/>
        <v>270.3</v>
      </c>
      <c r="R145" s="45">
        <f>R146+R148</f>
        <v>119.8</v>
      </c>
      <c r="S145" s="45">
        <f>S146+S148</f>
        <v>89.229</v>
      </c>
      <c r="T145" s="45">
        <f>T146+T148</f>
        <v>132.8</v>
      </c>
      <c r="U145" s="48">
        <f t="shared" si="68"/>
        <v>341.829</v>
      </c>
    </row>
    <row r="146" spans="1:21" ht="77.25" customHeight="1">
      <c r="A146" s="57" t="s">
        <v>189</v>
      </c>
      <c r="B146" s="57">
        <v>240</v>
      </c>
      <c r="C146" s="44"/>
      <c r="D146" s="45"/>
      <c r="E146" s="48">
        <f t="shared" si="67"/>
        <v>1081</v>
      </c>
      <c r="F146" s="45">
        <f>F147</f>
        <v>60.3</v>
      </c>
      <c r="G146" s="45">
        <f>G147</f>
        <v>60.3</v>
      </c>
      <c r="H146" s="45">
        <f>H147</f>
        <v>68.4</v>
      </c>
      <c r="I146" s="48">
        <f t="shared" si="64"/>
        <v>189</v>
      </c>
      <c r="J146" s="45">
        <f>J147</f>
        <v>100</v>
      </c>
      <c r="K146" s="45">
        <f>K147</f>
        <v>0</v>
      </c>
      <c r="L146" s="45">
        <f>L147</f>
        <v>242.871</v>
      </c>
      <c r="M146" s="48">
        <f t="shared" si="65"/>
        <v>342.871</v>
      </c>
      <c r="N146" s="45">
        <f>N147</f>
        <v>0</v>
      </c>
      <c r="O146" s="45">
        <f>O147</f>
        <v>52.25</v>
      </c>
      <c r="P146" s="45">
        <f>P147</f>
        <v>218.05</v>
      </c>
      <c r="Q146" s="48">
        <f t="shared" si="66"/>
        <v>270.3</v>
      </c>
      <c r="R146" s="45">
        <f>R147</f>
        <v>119.8</v>
      </c>
      <c r="S146" s="45">
        <f>S147</f>
        <v>89.229</v>
      </c>
      <c r="T146" s="45">
        <f>T147</f>
        <v>69.8</v>
      </c>
      <c r="U146" s="48">
        <f t="shared" si="68"/>
        <v>278.829</v>
      </c>
    </row>
    <row r="147" spans="1:21" ht="12.75">
      <c r="A147" s="43" t="s">
        <v>181</v>
      </c>
      <c r="B147" s="43">
        <v>244</v>
      </c>
      <c r="C147" s="44" t="s">
        <v>103</v>
      </c>
      <c r="D147" s="45"/>
      <c r="E147" s="45">
        <f aca="true" t="shared" si="73" ref="E147:E161">I147+M147+Q147+U147</f>
        <v>1081</v>
      </c>
      <c r="F147" s="45">
        <v>60.3</v>
      </c>
      <c r="G147" s="45">
        <v>60.3</v>
      </c>
      <c r="H147" s="45">
        <v>68.4</v>
      </c>
      <c r="I147" s="45">
        <f aca="true" t="shared" si="74" ref="I147:I161">SUM(F147:H147)</f>
        <v>189</v>
      </c>
      <c r="J147" s="45">
        <v>100</v>
      </c>
      <c r="K147" s="45">
        <v>0</v>
      </c>
      <c r="L147" s="45">
        <v>242.871</v>
      </c>
      <c r="M147" s="45">
        <f aca="true" t="shared" si="75" ref="M147:M161">SUM(J147:L147)</f>
        <v>342.871</v>
      </c>
      <c r="N147" s="45">
        <v>0</v>
      </c>
      <c r="O147" s="45">
        <v>52.25</v>
      </c>
      <c r="P147" s="45">
        <v>218.05</v>
      </c>
      <c r="Q147" s="45">
        <f t="shared" si="66"/>
        <v>270.3</v>
      </c>
      <c r="R147" s="45">
        <v>119.8</v>
      </c>
      <c r="S147" s="45">
        <v>89.229</v>
      </c>
      <c r="T147" s="45">
        <v>69.8</v>
      </c>
      <c r="U147" s="45">
        <f t="shared" si="68"/>
        <v>278.829</v>
      </c>
    </row>
    <row r="148" spans="1:21" ht="33.75">
      <c r="A148" s="57" t="s">
        <v>191</v>
      </c>
      <c r="B148" s="43">
        <v>240</v>
      </c>
      <c r="C148" s="44"/>
      <c r="D148" s="45"/>
      <c r="E148" s="48">
        <f t="shared" si="73"/>
        <v>63</v>
      </c>
      <c r="F148" s="45">
        <f>F149</f>
        <v>0</v>
      </c>
      <c r="G148" s="45">
        <f>G149</f>
        <v>0</v>
      </c>
      <c r="H148" s="45">
        <f>H149</f>
        <v>0</v>
      </c>
      <c r="I148" s="48">
        <f t="shared" si="74"/>
        <v>0</v>
      </c>
      <c r="J148" s="45">
        <f>J149</f>
        <v>0</v>
      </c>
      <c r="K148" s="45">
        <f>K149</f>
        <v>0</v>
      </c>
      <c r="L148" s="45">
        <f>L149</f>
        <v>0</v>
      </c>
      <c r="M148" s="48">
        <f t="shared" si="75"/>
        <v>0</v>
      </c>
      <c r="N148" s="45">
        <f>N149</f>
        <v>0</v>
      </c>
      <c r="O148" s="45">
        <f>O149</f>
        <v>0</v>
      </c>
      <c r="P148" s="45">
        <f>P149</f>
        <v>0</v>
      </c>
      <c r="Q148" s="48">
        <f t="shared" si="66"/>
        <v>0</v>
      </c>
      <c r="R148" s="45">
        <f>R149</f>
        <v>0</v>
      </c>
      <c r="S148" s="45">
        <f>S149</f>
        <v>0</v>
      </c>
      <c r="T148" s="45">
        <f>T149</f>
        <v>63</v>
      </c>
      <c r="U148" s="48">
        <f t="shared" si="68"/>
        <v>63</v>
      </c>
    </row>
    <row r="149" spans="1:21" ht="12.75">
      <c r="A149" s="43" t="s">
        <v>181</v>
      </c>
      <c r="B149" s="43">
        <v>244</v>
      </c>
      <c r="C149" s="44" t="s">
        <v>103</v>
      </c>
      <c r="D149" s="45"/>
      <c r="E149" s="45">
        <f>I149+M149+Q149+U149</f>
        <v>63</v>
      </c>
      <c r="F149" s="45">
        <v>0</v>
      </c>
      <c r="G149" s="45">
        <v>0</v>
      </c>
      <c r="H149" s="45">
        <v>0</v>
      </c>
      <c r="I149" s="45">
        <f>SUM(F149:H149)</f>
        <v>0</v>
      </c>
      <c r="J149" s="45">
        <v>0</v>
      </c>
      <c r="K149" s="45">
        <v>0</v>
      </c>
      <c r="L149" s="45">
        <v>0</v>
      </c>
      <c r="M149" s="45">
        <f>SUM(J149:L149)</f>
        <v>0</v>
      </c>
      <c r="N149" s="45">
        <v>0</v>
      </c>
      <c r="O149" s="45">
        <v>0</v>
      </c>
      <c r="P149" s="45">
        <v>0</v>
      </c>
      <c r="Q149" s="45">
        <f t="shared" si="66"/>
        <v>0</v>
      </c>
      <c r="R149" s="45">
        <v>0</v>
      </c>
      <c r="S149" s="45">
        <v>0</v>
      </c>
      <c r="T149" s="45">
        <v>63</v>
      </c>
      <c r="U149" s="45">
        <f t="shared" si="68"/>
        <v>63</v>
      </c>
    </row>
    <row r="150" spans="1:21" ht="21.75" customHeight="1">
      <c r="A150" s="46" t="s">
        <v>192</v>
      </c>
      <c r="B150" s="46">
        <v>200</v>
      </c>
      <c r="C150" s="44"/>
      <c r="D150" s="45"/>
      <c r="E150" s="48">
        <f t="shared" si="73"/>
        <v>200</v>
      </c>
      <c r="F150" s="45">
        <f>F151+F153</f>
        <v>0</v>
      </c>
      <c r="G150" s="45">
        <f>G151+G153</f>
        <v>0</v>
      </c>
      <c r="H150" s="45">
        <f>H151+H153</f>
        <v>0</v>
      </c>
      <c r="I150" s="48">
        <f t="shared" si="74"/>
        <v>0</v>
      </c>
      <c r="J150" s="45">
        <f>J151+J153</f>
        <v>100</v>
      </c>
      <c r="K150" s="45">
        <f>K151+K153</f>
        <v>100</v>
      </c>
      <c r="L150" s="45">
        <f>L151+L153</f>
        <v>-100</v>
      </c>
      <c r="M150" s="48">
        <f t="shared" si="75"/>
        <v>100</v>
      </c>
      <c r="N150" s="45">
        <f>N151+N153</f>
        <v>0</v>
      </c>
      <c r="O150" s="45">
        <f>O151+O153</f>
        <v>100</v>
      </c>
      <c r="P150" s="45">
        <f>P151+P153</f>
        <v>0</v>
      </c>
      <c r="Q150" s="48">
        <f t="shared" si="66"/>
        <v>100</v>
      </c>
      <c r="R150" s="45">
        <f>R151+R153</f>
        <v>0</v>
      </c>
      <c r="S150" s="45">
        <f>S151+S153</f>
        <v>0</v>
      </c>
      <c r="T150" s="45">
        <f>T151+T153</f>
        <v>0</v>
      </c>
      <c r="U150" s="48">
        <f>R150+S150+T150</f>
        <v>0</v>
      </c>
    </row>
    <row r="151" spans="1:21" ht="22.5">
      <c r="A151" s="57" t="s">
        <v>194</v>
      </c>
      <c r="B151" s="43">
        <v>240</v>
      </c>
      <c r="C151" s="44"/>
      <c r="D151" s="45"/>
      <c r="E151" s="48">
        <f>I151+M151+Q151+U151</f>
        <v>100</v>
      </c>
      <c r="F151" s="45">
        <f>F152</f>
        <v>0</v>
      </c>
      <c r="G151" s="45">
        <f>G152</f>
        <v>0</v>
      </c>
      <c r="H151" s="45">
        <f>H152</f>
        <v>0</v>
      </c>
      <c r="I151" s="48">
        <f>SUM(F151:H151)</f>
        <v>0</v>
      </c>
      <c r="J151" s="45">
        <f>J152</f>
        <v>0</v>
      </c>
      <c r="K151" s="45">
        <f>K152</f>
        <v>100</v>
      </c>
      <c r="L151" s="45">
        <f>L152</f>
        <v>0</v>
      </c>
      <c r="M151" s="48">
        <f>SUM(J151:L151)</f>
        <v>100</v>
      </c>
      <c r="N151" s="45">
        <f>N152</f>
        <v>0</v>
      </c>
      <c r="O151" s="45">
        <f>O152</f>
        <v>0</v>
      </c>
      <c r="P151" s="45">
        <f>P152</f>
        <v>0</v>
      </c>
      <c r="Q151" s="48">
        <f t="shared" si="66"/>
        <v>0</v>
      </c>
      <c r="R151" s="45">
        <f>R152</f>
        <v>0</v>
      </c>
      <c r="S151" s="45">
        <f>S152</f>
        <v>0</v>
      </c>
      <c r="T151" s="45">
        <f>T152</f>
        <v>0</v>
      </c>
      <c r="U151" s="48">
        <f>SUM(R151:T151)</f>
        <v>0</v>
      </c>
    </row>
    <row r="152" spans="1:21" ht="12.75">
      <c r="A152" s="43" t="s">
        <v>181</v>
      </c>
      <c r="B152" s="43">
        <v>244</v>
      </c>
      <c r="C152" s="44" t="s">
        <v>103</v>
      </c>
      <c r="D152" s="45"/>
      <c r="E152" s="45">
        <f>I152+M152+Q152+U152</f>
        <v>100</v>
      </c>
      <c r="F152" s="45">
        <v>0</v>
      </c>
      <c r="G152" s="45">
        <v>0</v>
      </c>
      <c r="H152" s="45">
        <v>0</v>
      </c>
      <c r="I152" s="45">
        <f>SUM(F152:H152)</f>
        <v>0</v>
      </c>
      <c r="J152" s="45">
        <v>0</v>
      </c>
      <c r="K152" s="45">
        <v>100</v>
      </c>
      <c r="L152" s="45">
        <v>0</v>
      </c>
      <c r="M152" s="45">
        <f>SUM(J152:L152)</f>
        <v>100</v>
      </c>
      <c r="N152" s="45">
        <v>0</v>
      </c>
      <c r="O152" s="45">
        <v>0</v>
      </c>
      <c r="P152" s="45">
        <v>0</v>
      </c>
      <c r="Q152" s="45">
        <f t="shared" si="66"/>
        <v>0</v>
      </c>
      <c r="R152" s="45">
        <v>0</v>
      </c>
      <c r="S152" s="45">
        <v>0</v>
      </c>
      <c r="T152" s="45">
        <v>0</v>
      </c>
      <c r="U152" s="45">
        <f>SUM(R152:T152)</f>
        <v>0</v>
      </c>
    </row>
    <row r="153" spans="1:21" ht="21.75" customHeight="1">
      <c r="A153" s="57" t="s">
        <v>233</v>
      </c>
      <c r="B153" s="43">
        <v>240</v>
      </c>
      <c r="C153" s="44"/>
      <c r="D153" s="45"/>
      <c r="E153" s="48">
        <f>I153+M153+Q153+U153</f>
        <v>100</v>
      </c>
      <c r="F153" s="45">
        <f>F154</f>
        <v>0</v>
      </c>
      <c r="G153" s="45">
        <f>G154</f>
        <v>0</v>
      </c>
      <c r="H153" s="45">
        <f>H154</f>
        <v>0</v>
      </c>
      <c r="I153" s="48">
        <f>SUM(F153:H153)</f>
        <v>0</v>
      </c>
      <c r="J153" s="45">
        <f>J154</f>
        <v>100</v>
      </c>
      <c r="K153" s="45">
        <f>K154</f>
        <v>0</v>
      </c>
      <c r="L153" s="45">
        <f>L154</f>
        <v>-100</v>
      </c>
      <c r="M153" s="48">
        <f>SUM(J153:L153)</f>
        <v>0</v>
      </c>
      <c r="N153" s="45">
        <f>N154</f>
        <v>0</v>
      </c>
      <c r="O153" s="45">
        <f>O154</f>
        <v>100</v>
      </c>
      <c r="P153" s="45">
        <f>P154</f>
        <v>0</v>
      </c>
      <c r="Q153" s="48">
        <f t="shared" si="66"/>
        <v>100</v>
      </c>
      <c r="R153" s="45">
        <f>R154</f>
        <v>0</v>
      </c>
      <c r="S153" s="45">
        <f>S154</f>
        <v>0</v>
      </c>
      <c r="T153" s="45">
        <f>T154</f>
        <v>0</v>
      </c>
      <c r="U153" s="48">
        <f>SUM(R153:T153)</f>
        <v>0</v>
      </c>
    </row>
    <row r="154" spans="1:21" ht="12.75">
      <c r="A154" s="43" t="s">
        <v>181</v>
      </c>
      <c r="B154" s="43">
        <v>244</v>
      </c>
      <c r="C154" s="44" t="s">
        <v>103</v>
      </c>
      <c r="D154" s="45"/>
      <c r="E154" s="45">
        <f>I154+M154+Q154+U154</f>
        <v>100</v>
      </c>
      <c r="F154" s="45">
        <v>0</v>
      </c>
      <c r="G154" s="45">
        <v>0</v>
      </c>
      <c r="H154" s="45">
        <v>0</v>
      </c>
      <c r="I154" s="45">
        <f>SUM(F154:H154)</f>
        <v>0</v>
      </c>
      <c r="J154" s="45">
        <v>100</v>
      </c>
      <c r="K154" s="45">
        <v>0</v>
      </c>
      <c r="L154" s="45">
        <v>-100</v>
      </c>
      <c r="M154" s="45">
        <f>SUM(J154:L154)</f>
        <v>0</v>
      </c>
      <c r="N154" s="45">
        <v>0</v>
      </c>
      <c r="O154" s="45">
        <v>100</v>
      </c>
      <c r="P154" s="45">
        <v>0</v>
      </c>
      <c r="Q154" s="45">
        <f t="shared" si="66"/>
        <v>100</v>
      </c>
      <c r="R154" s="45">
        <v>0</v>
      </c>
      <c r="S154" s="45">
        <v>0</v>
      </c>
      <c r="T154" s="45">
        <v>0</v>
      </c>
      <c r="U154" s="45">
        <f>SUM(R154:T154)</f>
        <v>0</v>
      </c>
    </row>
    <row r="155" spans="1:21" ht="33" customHeight="1">
      <c r="A155" s="46" t="s">
        <v>193</v>
      </c>
      <c r="B155" s="46">
        <v>200</v>
      </c>
      <c r="C155" s="44"/>
      <c r="D155" s="45"/>
      <c r="E155" s="48">
        <f t="shared" si="73"/>
        <v>92.379</v>
      </c>
      <c r="F155" s="45">
        <f aca="true" t="shared" si="76" ref="F155:H156">F156</f>
        <v>0</v>
      </c>
      <c r="G155" s="45">
        <f t="shared" si="76"/>
        <v>0</v>
      </c>
      <c r="H155" s="45">
        <f t="shared" si="76"/>
        <v>0</v>
      </c>
      <c r="I155" s="48">
        <f t="shared" si="74"/>
        <v>0</v>
      </c>
      <c r="J155" s="45">
        <f aca="true" t="shared" si="77" ref="J155:L156">J156</f>
        <v>0</v>
      </c>
      <c r="K155" s="45">
        <f t="shared" si="77"/>
        <v>0</v>
      </c>
      <c r="L155" s="45">
        <f t="shared" si="77"/>
        <v>0</v>
      </c>
      <c r="M155" s="48">
        <f t="shared" si="75"/>
        <v>0</v>
      </c>
      <c r="N155" s="45">
        <f aca="true" t="shared" si="78" ref="N155:P156">N156</f>
        <v>0</v>
      </c>
      <c r="O155" s="45">
        <f t="shared" si="78"/>
        <v>92.379</v>
      </c>
      <c r="P155" s="45">
        <f t="shared" si="78"/>
        <v>0</v>
      </c>
      <c r="Q155" s="48">
        <f t="shared" si="66"/>
        <v>92.379</v>
      </c>
      <c r="R155" s="45">
        <f aca="true" t="shared" si="79" ref="R155:T156">R156</f>
        <v>0</v>
      </c>
      <c r="S155" s="45">
        <f t="shared" si="79"/>
        <v>0</v>
      </c>
      <c r="T155" s="45">
        <f t="shared" si="79"/>
        <v>0</v>
      </c>
      <c r="U155" s="48">
        <f aca="true" t="shared" si="80" ref="U155:U163">SUM(R155:T155)</f>
        <v>0</v>
      </c>
    </row>
    <row r="156" spans="1:21" ht="21.75" customHeight="1">
      <c r="A156" s="57" t="s">
        <v>262</v>
      </c>
      <c r="B156" s="57">
        <v>240</v>
      </c>
      <c r="C156" s="58"/>
      <c r="D156" s="59"/>
      <c r="E156" s="48">
        <f t="shared" si="73"/>
        <v>92.379</v>
      </c>
      <c r="F156" s="59">
        <f t="shared" si="76"/>
        <v>0</v>
      </c>
      <c r="G156" s="59">
        <f t="shared" si="76"/>
        <v>0</v>
      </c>
      <c r="H156" s="59">
        <f t="shared" si="76"/>
        <v>0</v>
      </c>
      <c r="I156" s="60">
        <f>F156+G156+H156</f>
        <v>0</v>
      </c>
      <c r="J156" s="59">
        <f t="shared" si="77"/>
        <v>0</v>
      </c>
      <c r="K156" s="59">
        <f t="shared" si="77"/>
        <v>0</v>
      </c>
      <c r="L156" s="59">
        <f t="shared" si="77"/>
        <v>0</v>
      </c>
      <c r="M156" s="60">
        <f>J156+K156+L156</f>
        <v>0</v>
      </c>
      <c r="N156" s="59">
        <f t="shared" si="78"/>
        <v>0</v>
      </c>
      <c r="O156" s="59">
        <f t="shared" si="78"/>
        <v>92.379</v>
      </c>
      <c r="P156" s="59">
        <f t="shared" si="78"/>
        <v>0</v>
      </c>
      <c r="Q156" s="60">
        <f>N156+O156+P156</f>
        <v>92.379</v>
      </c>
      <c r="R156" s="59">
        <f t="shared" si="79"/>
        <v>0</v>
      </c>
      <c r="S156" s="59">
        <f t="shared" si="79"/>
        <v>0</v>
      </c>
      <c r="T156" s="59">
        <f t="shared" si="79"/>
        <v>0</v>
      </c>
      <c r="U156" s="60">
        <f>R156+S156+T156</f>
        <v>0</v>
      </c>
    </row>
    <row r="157" spans="1:21" ht="13.5" customHeight="1">
      <c r="A157" s="43" t="s">
        <v>147</v>
      </c>
      <c r="B157" s="43">
        <v>244</v>
      </c>
      <c r="C157" s="44" t="s">
        <v>105</v>
      </c>
      <c r="D157" s="45"/>
      <c r="E157" s="48">
        <f t="shared" si="73"/>
        <v>92.379</v>
      </c>
      <c r="F157" s="45">
        <v>0</v>
      </c>
      <c r="G157" s="45">
        <v>0</v>
      </c>
      <c r="H157" s="45">
        <v>0</v>
      </c>
      <c r="I157" s="60">
        <f>F157+G157+H157</f>
        <v>0</v>
      </c>
      <c r="J157" s="45">
        <v>0</v>
      </c>
      <c r="K157" s="45">
        <v>0</v>
      </c>
      <c r="L157" s="45">
        <v>0</v>
      </c>
      <c r="M157" s="60">
        <f>J157+K157+L157</f>
        <v>0</v>
      </c>
      <c r="N157" s="45">
        <v>0</v>
      </c>
      <c r="O157" s="45">
        <v>92.379</v>
      </c>
      <c r="P157" s="45">
        <v>0</v>
      </c>
      <c r="Q157" s="60">
        <f>N157+O157+P157</f>
        <v>92.379</v>
      </c>
      <c r="R157" s="45">
        <v>0</v>
      </c>
      <c r="S157" s="45">
        <v>0</v>
      </c>
      <c r="T157" s="45">
        <v>0</v>
      </c>
      <c r="U157" s="60">
        <f>R157+S157+T157</f>
        <v>0</v>
      </c>
    </row>
    <row r="158" spans="1:21" ht="18.75" customHeight="1">
      <c r="A158" s="46" t="s">
        <v>163</v>
      </c>
      <c r="B158" s="46"/>
      <c r="C158" s="44"/>
      <c r="D158" s="45"/>
      <c r="E158" s="49">
        <f t="shared" si="73"/>
        <v>1250.3400000000001</v>
      </c>
      <c r="F158" s="50">
        <f aca="true" t="shared" si="81" ref="F158:H159">F159</f>
        <v>38.1</v>
      </c>
      <c r="G158" s="50">
        <f t="shared" si="81"/>
        <v>99.2</v>
      </c>
      <c r="H158" s="50">
        <f t="shared" si="81"/>
        <v>149.73954</v>
      </c>
      <c r="I158" s="49">
        <f t="shared" si="74"/>
        <v>287.03954</v>
      </c>
      <c r="J158" s="50">
        <f aca="true" t="shared" si="82" ref="J158:L159">J159</f>
        <v>55.28376</v>
      </c>
      <c r="K158" s="50">
        <f t="shared" si="82"/>
        <v>105.81</v>
      </c>
      <c r="L158" s="50">
        <f t="shared" si="82"/>
        <v>192.18512</v>
      </c>
      <c r="M158" s="49">
        <f t="shared" si="75"/>
        <v>353.27888</v>
      </c>
      <c r="N158" s="50">
        <f aca="true" t="shared" si="83" ref="N158:P159">N159</f>
        <v>23.42993</v>
      </c>
      <c r="O158" s="50">
        <f t="shared" si="83"/>
        <v>101.81825</v>
      </c>
      <c r="P158" s="50">
        <f t="shared" si="83"/>
        <v>105.8266</v>
      </c>
      <c r="Q158" s="49">
        <f t="shared" si="66"/>
        <v>231.07478</v>
      </c>
      <c r="R158" s="50">
        <f aca="true" t="shared" si="84" ref="R158:T159">R159</f>
        <v>105.81</v>
      </c>
      <c r="S158" s="50">
        <f t="shared" si="84"/>
        <v>105.81</v>
      </c>
      <c r="T158" s="50">
        <f t="shared" si="84"/>
        <v>167.3268</v>
      </c>
      <c r="U158" s="49">
        <f t="shared" si="80"/>
        <v>378.9468</v>
      </c>
    </row>
    <row r="159" spans="1:21" ht="57.75" customHeight="1">
      <c r="A159" s="46" t="s">
        <v>195</v>
      </c>
      <c r="B159" s="64" t="s">
        <v>197</v>
      </c>
      <c r="C159" s="44"/>
      <c r="D159" s="45"/>
      <c r="E159" s="48">
        <f t="shared" si="73"/>
        <v>1250.3400000000001</v>
      </c>
      <c r="F159" s="45">
        <f t="shared" si="81"/>
        <v>38.1</v>
      </c>
      <c r="G159" s="45">
        <f t="shared" si="81"/>
        <v>99.2</v>
      </c>
      <c r="H159" s="45">
        <f t="shared" si="81"/>
        <v>149.73954</v>
      </c>
      <c r="I159" s="48">
        <f t="shared" si="74"/>
        <v>287.03954</v>
      </c>
      <c r="J159" s="45">
        <f t="shared" si="82"/>
        <v>55.28376</v>
      </c>
      <c r="K159" s="45">
        <f t="shared" si="82"/>
        <v>105.81</v>
      </c>
      <c r="L159" s="45">
        <f t="shared" si="82"/>
        <v>192.18512</v>
      </c>
      <c r="M159" s="48">
        <f t="shared" si="75"/>
        <v>353.27888</v>
      </c>
      <c r="N159" s="45">
        <f t="shared" si="83"/>
        <v>23.42993</v>
      </c>
      <c r="O159" s="45">
        <f t="shared" si="83"/>
        <v>101.81825</v>
      </c>
      <c r="P159" s="45">
        <f t="shared" si="83"/>
        <v>105.8266</v>
      </c>
      <c r="Q159" s="48">
        <f t="shared" si="66"/>
        <v>231.07478</v>
      </c>
      <c r="R159" s="45">
        <f t="shared" si="84"/>
        <v>105.81</v>
      </c>
      <c r="S159" s="45">
        <f t="shared" si="84"/>
        <v>105.81</v>
      </c>
      <c r="T159" s="45">
        <f t="shared" si="84"/>
        <v>167.3268</v>
      </c>
      <c r="U159" s="48">
        <f t="shared" si="80"/>
        <v>378.9468</v>
      </c>
    </row>
    <row r="160" spans="1:21" ht="45">
      <c r="A160" s="57" t="s">
        <v>196</v>
      </c>
      <c r="B160" s="57">
        <v>110</v>
      </c>
      <c r="C160" s="58" t="s">
        <v>113</v>
      </c>
      <c r="D160" s="59"/>
      <c r="E160" s="60">
        <f t="shared" si="73"/>
        <v>1250.3400000000001</v>
      </c>
      <c r="F160" s="59">
        <f>F161+F163</f>
        <v>38.1</v>
      </c>
      <c r="G160" s="59">
        <f>G161+G163</f>
        <v>99.2</v>
      </c>
      <c r="H160" s="59">
        <f>H161+H163</f>
        <v>149.73954</v>
      </c>
      <c r="I160" s="60">
        <f t="shared" si="74"/>
        <v>287.03954</v>
      </c>
      <c r="J160" s="59">
        <f>J161+J163</f>
        <v>55.28376</v>
      </c>
      <c r="K160" s="59">
        <f>K161+K163</f>
        <v>105.81</v>
      </c>
      <c r="L160" s="59">
        <f>L161+L163</f>
        <v>192.18512</v>
      </c>
      <c r="M160" s="60">
        <f t="shared" si="75"/>
        <v>353.27888</v>
      </c>
      <c r="N160" s="59">
        <f>N161+N163</f>
        <v>23.42993</v>
      </c>
      <c r="O160" s="59">
        <f>O161+O163</f>
        <v>101.81825</v>
      </c>
      <c r="P160" s="59">
        <f>P161+P163</f>
        <v>105.8266</v>
      </c>
      <c r="Q160" s="60">
        <f t="shared" si="66"/>
        <v>231.07478</v>
      </c>
      <c r="R160" s="59">
        <f>R161+R163+R162</f>
        <v>105.81</v>
      </c>
      <c r="S160" s="59">
        <f>S161+S163+S162</f>
        <v>105.81</v>
      </c>
      <c r="T160" s="59">
        <f>T161+T163+T162</f>
        <v>167.3268</v>
      </c>
      <c r="U160" s="60">
        <f t="shared" si="80"/>
        <v>378.9468</v>
      </c>
    </row>
    <row r="161" spans="1:21" ht="12.75">
      <c r="A161" s="43" t="s">
        <v>90</v>
      </c>
      <c r="B161" s="43">
        <v>111</v>
      </c>
      <c r="C161" s="44" t="s">
        <v>91</v>
      </c>
      <c r="D161" s="45"/>
      <c r="E161" s="48">
        <f t="shared" si="73"/>
        <v>960.3299999999999</v>
      </c>
      <c r="F161" s="45">
        <v>38.1</v>
      </c>
      <c r="G161" s="45">
        <v>76.2</v>
      </c>
      <c r="H161" s="45">
        <v>106.16047</v>
      </c>
      <c r="I161" s="48">
        <f t="shared" si="74"/>
        <v>220.46047000000002</v>
      </c>
      <c r="J161" s="45">
        <v>51.31953</v>
      </c>
      <c r="K161" s="45">
        <v>81.28</v>
      </c>
      <c r="L161" s="45">
        <v>139.13337</v>
      </c>
      <c r="M161" s="48">
        <f t="shared" si="75"/>
        <v>271.73290000000003</v>
      </c>
      <c r="N161" s="45">
        <v>23.42993</v>
      </c>
      <c r="O161" s="45">
        <v>81.28</v>
      </c>
      <c r="P161" s="45">
        <v>81.2833</v>
      </c>
      <c r="Q161" s="48">
        <f t="shared" si="66"/>
        <v>185.99322999999998</v>
      </c>
      <c r="R161" s="45">
        <v>81.28</v>
      </c>
      <c r="S161" s="45">
        <v>81.28</v>
      </c>
      <c r="T161" s="45">
        <v>119.5834</v>
      </c>
      <c r="U161" s="48">
        <f t="shared" si="80"/>
        <v>282.1434</v>
      </c>
    </row>
    <row r="162" spans="1:21" ht="12.75">
      <c r="A162" s="43" t="s">
        <v>92</v>
      </c>
      <c r="B162" s="43"/>
      <c r="C162" s="44" t="s">
        <v>93</v>
      </c>
      <c r="D162" s="45"/>
      <c r="E162" s="48">
        <f>U162</f>
        <v>0</v>
      </c>
      <c r="F162" s="45">
        <v>0</v>
      </c>
      <c r="G162" s="45">
        <v>0</v>
      </c>
      <c r="H162" s="45">
        <v>0</v>
      </c>
      <c r="I162" s="48"/>
      <c r="J162" s="45">
        <v>0</v>
      </c>
      <c r="K162" s="45">
        <v>0</v>
      </c>
      <c r="L162" s="45">
        <v>0</v>
      </c>
      <c r="M162" s="48"/>
      <c r="N162" s="45">
        <v>0</v>
      </c>
      <c r="O162" s="45">
        <v>0</v>
      </c>
      <c r="P162" s="45">
        <v>0</v>
      </c>
      <c r="Q162" s="48"/>
      <c r="R162" s="45">
        <v>0</v>
      </c>
      <c r="S162" s="45">
        <v>0</v>
      </c>
      <c r="T162" s="45">
        <v>0</v>
      </c>
      <c r="U162" s="48">
        <f t="shared" si="80"/>
        <v>0</v>
      </c>
    </row>
    <row r="163" spans="1:21" ht="12.75">
      <c r="A163" s="43" t="s">
        <v>94</v>
      </c>
      <c r="B163" s="43">
        <v>111</v>
      </c>
      <c r="C163" s="44" t="s">
        <v>95</v>
      </c>
      <c r="D163" s="45"/>
      <c r="E163" s="48">
        <f>I163+M163+Q163+U163</f>
        <v>290.01</v>
      </c>
      <c r="F163" s="45">
        <v>0</v>
      </c>
      <c r="G163" s="45">
        <v>23</v>
      </c>
      <c r="H163" s="45">
        <v>43.57907</v>
      </c>
      <c r="I163" s="48">
        <f>F163+G163+H163</f>
        <v>66.57907</v>
      </c>
      <c r="J163" s="45">
        <v>3.96423</v>
      </c>
      <c r="K163" s="45">
        <v>24.53</v>
      </c>
      <c r="L163" s="45">
        <v>53.05175</v>
      </c>
      <c r="M163" s="48">
        <f>SUM(J163:L163)</f>
        <v>81.54598</v>
      </c>
      <c r="N163" s="45">
        <v>0</v>
      </c>
      <c r="O163" s="45">
        <v>20.53825</v>
      </c>
      <c r="P163" s="45">
        <v>24.5433</v>
      </c>
      <c r="Q163" s="48">
        <f aca="true" t="shared" si="85" ref="Q163:Q171">SUM(N163:P163)</f>
        <v>45.08155</v>
      </c>
      <c r="R163" s="45">
        <v>24.53</v>
      </c>
      <c r="S163" s="45">
        <v>24.53</v>
      </c>
      <c r="T163" s="45">
        <v>47.7434</v>
      </c>
      <c r="U163" s="48">
        <f t="shared" si="80"/>
        <v>96.80340000000001</v>
      </c>
    </row>
    <row r="164" spans="1:21" ht="17.25" customHeight="1">
      <c r="A164" s="46" t="s">
        <v>240</v>
      </c>
      <c r="B164" s="64" t="s">
        <v>197</v>
      </c>
      <c r="C164" s="44"/>
      <c r="D164" s="45"/>
      <c r="E164" s="68">
        <f>I164+M164+Q164+U164</f>
        <v>250</v>
      </c>
      <c r="F164" s="70">
        <f aca="true" t="shared" si="86" ref="F164:H165">F165</f>
        <v>0</v>
      </c>
      <c r="G164" s="70">
        <f t="shared" si="86"/>
        <v>0</v>
      </c>
      <c r="H164" s="70">
        <f t="shared" si="86"/>
        <v>0</v>
      </c>
      <c r="I164" s="68">
        <f>SUM(F164:H164)</f>
        <v>0</v>
      </c>
      <c r="J164" s="70">
        <f aca="true" t="shared" si="87" ref="J164:L165">J165</f>
        <v>250</v>
      </c>
      <c r="K164" s="70">
        <f t="shared" si="87"/>
        <v>0</v>
      </c>
      <c r="L164" s="70">
        <f t="shared" si="87"/>
        <v>-20</v>
      </c>
      <c r="M164" s="68">
        <f>SUM(J164:L164)</f>
        <v>230</v>
      </c>
      <c r="N164" s="70">
        <f aca="true" t="shared" si="88" ref="N164:P165">N165</f>
        <v>0</v>
      </c>
      <c r="O164" s="70">
        <f t="shared" si="88"/>
        <v>20</v>
      </c>
      <c r="P164" s="70">
        <f t="shared" si="88"/>
        <v>0</v>
      </c>
      <c r="Q164" s="68">
        <f t="shared" si="85"/>
        <v>20</v>
      </c>
      <c r="R164" s="70">
        <f aca="true" t="shared" si="89" ref="R164:T165">R165</f>
        <v>0</v>
      </c>
      <c r="S164" s="70">
        <f t="shared" si="89"/>
        <v>0</v>
      </c>
      <c r="T164" s="70">
        <f t="shared" si="89"/>
        <v>0</v>
      </c>
      <c r="U164" s="68">
        <f aca="true" t="shared" si="90" ref="U164:U171">SUM(R164:T164)</f>
        <v>0</v>
      </c>
    </row>
    <row r="165" spans="1:21" ht="33.75">
      <c r="A165" s="46" t="s">
        <v>241</v>
      </c>
      <c r="B165" s="46">
        <v>200</v>
      </c>
      <c r="C165" s="47"/>
      <c r="D165" s="48"/>
      <c r="E165" s="60">
        <f>I165+M165+Q165+U165</f>
        <v>250</v>
      </c>
      <c r="F165" s="60">
        <f t="shared" si="86"/>
        <v>0</v>
      </c>
      <c r="G165" s="60">
        <f t="shared" si="86"/>
        <v>0</v>
      </c>
      <c r="H165" s="60">
        <f t="shared" si="86"/>
        <v>0</v>
      </c>
      <c r="I165" s="60">
        <f>SUM(F165:H165)</f>
        <v>0</v>
      </c>
      <c r="J165" s="60">
        <f t="shared" si="87"/>
        <v>250</v>
      </c>
      <c r="K165" s="60">
        <f t="shared" si="87"/>
        <v>0</v>
      </c>
      <c r="L165" s="60">
        <f t="shared" si="87"/>
        <v>-20</v>
      </c>
      <c r="M165" s="60">
        <f>SUM(J165:L165)</f>
        <v>230</v>
      </c>
      <c r="N165" s="60">
        <f t="shared" si="88"/>
        <v>0</v>
      </c>
      <c r="O165" s="60">
        <f t="shared" si="88"/>
        <v>20</v>
      </c>
      <c r="P165" s="60">
        <f t="shared" si="88"/>
        <v>0</v>
      </c>
      <c r="Q165" s="60">
        <f t="shared" si="85"/>
        <v>20</v>
      </c>
      <c r="R165" s="60">
        <f t="shared" si="89"/>
        <v>0</v>
      </c>
      <c r="S165" s="60">
        <f t="shared" si="89"/>
        <v>0</v>
      </c>
      <c r="T165" s="60">
        <f t="shared" si="89"/>
        <v>0</v>
      </c>
      <c r="U165" s="60">
        <f t="shared" si="90"/>
        <v>0</v>
      </c>
    </row>
    <row r="166" spans="1:21" ht="12.75">
      <c r="A166" s="43" t="s">
        <v>230</v>
      </c>
      <c r="B166" s="43">
        <v>244</v>
      </c>
      <c r="C166" s="44" t="s">
        <v>103</v>
      </c>
      <c r="D166" s="45"/>
      <c r="E166" s="48">
        <f>I166+M166+Q166+U166</f>
        <v>250</v>
      </c>
      <c r="F166" s="45">
        <v>0</v>
      </c>
      <c r="G166" s="45">
        <v>0</v>
      </c>
      <c r="H166" s="45">
        <v>0</v>
      </c>
      <c r="I166" s="48">
        <f>SUM(F166:H166)</f>
        <v>0</v>
      </c>
      <c r="J166" s="45">
        <v>250</v>
      </c>
      <c r="K166" s="45">
        <v>0</v>
      </c>
      <c r="L166" s="45">
        <v>-20</v>
      </c>
      <c r="M166" s="48">
        <f>SUM(J166:L166)</f>
        <v>230</v>
      </c>
      <c r="N166" s="45">
        <v>0</v>
      </c>
      <c r="O166" s="45">
        <v>20</v>
      </c>
      <c r="P166" s="45">
        <v>0</v>
      </c>
      <c r="Q166" s="48">
        <f t="shared" si="85"/>
        <v>20</v>
      </c>
      <c r="R166" s="45">
        <v>0</v>
      </c>
      <c r="S166" s="45">
        <v>0</v>
      </c>
      <c r="T166" s="45">
        <v>0</v>
      </c>
      <c r="U166" s="48">
        <f t="shared" si="90"/>
        <v>0</v>
      </c>
    </row>
    <row r="167" spans="1:21" ht="24" customHeight="1">
      <c r="A167" s="46" t="s">
        <v>132</v>
      </c>
      <c r="B167" s="46"/>
      <c r="C167" s="47"/>
      <c r="D167" s="48"/>
      <c r="E167" s="49">
        <f aca="true" t="shared" si="91" ref="E167:E177">I167+M167+Q167+U167</f>
        <v>128</v>
      </c>
      <c r="F167" s="49">
        <f>F168</f>
        <v>0</v>
      </c>
      <c r="G167" s="49">
        <f aca="true" t="shared" si="92" ref="G167:H169">G168</f>
        <v>0</v>
      </c>
      <c r="H167" s="49">
        <f t="shared" si="92"/>
        <v>12</v>
      </c>
      <c r="I167" s="49">
        <f aca="true" t="shared" si="93" ref="I167:I177">SUM(F167:H167)</f>
        <v>12</v>
      </c>
      <c r="J167" s="49">
        <f aca="true" t="shared" si="94" ref="J167:L169">J168</f>
        <v>0.6</v>
      </c>
      <c r="K167" s="49">
        <f t="shared" si="94"/>
        <v>0</v>
      </c>
      <c r="L167" s="49">
        <f t="shared" si="94"/>
        <v>39.4</v>
      </c>
      <c r="M167" s="49">
        <f aca="true" t="shared" si="95" ref="M167:M184">SUM(J167:L167)</f>
        <v>40</v>
      </c>
      <c r="N167" s="49">
        <f aca="true" t="shared" si="96" ref="N167:P169">N168</f>
        <v>11.6</v>
      </c>
      <c r="O167" s="49">
        <f t="shared" si="96"/>
        <v>12.7</v>
      </c>
      <c r="P167" s="49">
        <f t="shared" si="96"/>
        <v>11.7</v>
      </c>
      <c r="Q167" s="49">
        <f t="shared" si="85"/>
        <v>36</v>
      </c>
      <c r="R167" s="49">
        <f aca="true" t="shared" si="97" ref="R167:T169">R168</f>
        <v>13.3</v>
      </c>
      <c r="S167" s="49">
        <f t="shared" si="97"/>
        <v>26.7</v>
      </c>
      <c r="T167" s="49">
        <f t="shared" si="97"/>
        <v>0</v>
      </c>
      <c r="U167" s="49">
        <f t="shared" si="90"/>
        <v>40</v>
      </c>
    </row>
    <row r="168" spans="1:21" ht="23.25" customHeight="1">
      <c r="A168" s="46" t="s">
        <v>206</v>
      </c>
      <c r="B168" s="43"/>
      <c r="C168" s="58"/>
      <c r="D168" s="59"/>
      <c r="E168" s="60">
        <f t="shared" si="91"/>
        <v>128</v>
      </c>
      <c r="F168" s="59">
        <f>F169</f>
        <v>0</v>
      </c>
      <c r="G168" s="59">
        <f t="shared" si="92"/>
        <v>0</v>
      </c>
      <c r="H168" s="59">
        <f t="shared" si="92"/>
        <v>12</v>
      </c>
      <c r="I168" s="60">
        <f t="shared" si="93"/>
        <v>12</v>
      </c>
      <c r="J168" s="59">
        <f t="shared" si="94"/>
        <v>0.6</v>
      </c>
      <c r="K168" s="59">
        <f t="shared" si="94"/>
        <v>0</v>
      </c>
      <c r="L168" s="59">
        <f t="shared" si="94"/>
        <v>39.4</v>
      </c>
      <c r="M168" s="60">
        <f t="shared" si="95"/>
        <v>40</v>
      </c>
      <c r="N168" s="59">
        <f t="shared" si="96"/>
        <v>11.6</v>
      </c>
      <c r="O168" s="59">
        <f t="shared" si="96"/>
        <v>12.7</v>
      </c>
      <c r="P168" s="59">
        <f t="shared" si="96"/>
        <v>11.7</v>
      </c>
      <c r="Q168" s="60">
        <f t="shared" si="85"/>
        <v>36</v>
      </c>
      <c r="R168" s="59">
        <f t="shared" si="97"/>
        <v>13.3</v>
      </c>
      <c r="S168" s="59">
        <f t="shared" si="97"/>
        <v>26.7</v>
      </c>
      <c r="T168" s="59">
        <f t="shared" si="97"/>
        <v>0</v>
      </c>
      <c r="U168" s="60">
        <f t="shared" si="90"/>
        <v>40</v>
      </c>
    </row>
    <row r="169" spans="1:21" ht="45">
      <c r="A169" s="57" t="s">
        <v>207</v>
      </c>
      <c r="B169" s="63">
        <v>240</v>
      </c>
      <c r="C169" s="58"/>
      <c r="D169" s="59"/>
      <c r="E169" s="60">
        <f>I169+M169+Q169+U169</f>
        <v>128</v>
      </c>
      <c r="F169" s="59">
        <f>F170</f>
        <v>0</v>
      </c>
      <c r="G169" s="59">
        <f t="shared" si="92"/>
        <v>0</v>
      </c>
      <c r="H169" s="59">
        <f t="shared" si="92"/>
        <v>12</v>
      </c>
      <c r="I169" s="60">
        <f>SUM(F169:H169)</f>
        <v>12</v>
      </c>
      <c r="J169" s="59">
        <f t="shared" si="94"/>
        <v>0.6</v>
      </c>
      <c r="K169" s="59">
        <f t="shared" si="94"/>
        <v>0</v>
      </c>
      <c r="L169" s="59">
        <f t="shared" si="94"/>
        <v>39.4</v>
      </c>
      <c r="M169" s="60">
        <f>SUM(J169:L169)</f>
        <v>40</v>
      </c>
      <c r="N169" s="59">
        <f t="shared" si="96"/>
        <v>11.6</v>
      </c>
      <c r="O169" s="59">
        <f t="shared" si="96"/>
        <v>12.7</v>
      </c>
      <c r="P169" s="59">
        <f t="shared" si="96"/>
        <v>11.7</v>
      </c>
      <c r="Q169" s="60">
        <f t="shared" si="85"/>
        <v>36</v>
      </c>
      <c r="R169" s="59">
        <f t="shared" si="97"/>
        <v>13.3</v>
      </c>
      <c r="S169" s="59">
        <f t="shared" si="97"/>
        <v>26.7</v>
      </c>
      <c r="T169" s="59">
        <f t="shared" si="97"/>
        <v>0</v>
      </c>
      <c r="U169" s="60">
        <f t="shared" si="90"/>
        <v>40</v>
      </c>
    </row>
    <row r="170" spans="1:21" ht="12.75">
      <c r="A170" s="43" t="s">
        <v>133</v>
      </c>
      <c r="B170" s="43">
        <v>244</v>
      </c>
      <c r="C170" s="44" t="s">
        <v>107</v>
      </c>
      <c r="D170" s="45"/>
      <c r="E170" s="48">
        <f t="shared" si="91"/>
        <v>128</v>
      </c>
      <c r="F170" s="45">
        <v>0</v>
      </c>
      <c r="G170" s="45">
        <v>0</v>
      </c>
      <c r="H170" s="45">
        <v>12</v>
      </c>
      <c r="I170" s="48">
        <f t="shared" si="93"/>
        <v>12</v>
      </c>
      <c r="J170" s="45">
        <v>0.6</v>
      </c>
      <c r="K170" s="45">
        <v>0</v>
      </c>
      <c r="L170" s="45">
        <v>39.4</v>
      </c>
      <c r="M170" s="48">
        <f t="shared" si="95"/>
        <v>40</v>
      </c>
      <c r="N170" s="45">
        <v>11.6</v>
      </c>
      <c r="O170" s="45">
        <v>12.7</v>
      </c>
      <c r="P170" s="45">
        <v>11.7</v>
      </c>
      <c r="Q170" s="48">
        <f t="shared" si="85"/>
        <v>36</v>
      </c>
      <c r="R170" s="45">
        <v>13.3</v>
      </c>
      <c r="S170" s="45">
        <v>26.7</v>
      </c>
      <c r="T170" s="45">
        <v>0</v>
      </c>
      <c r="U170" s="48">
        <f t="shared" si="90"/>
        <v>40</v>
      </c>
    </row>
    <row r="171" spans="1:21" ht="23.25" customHeight="1">
      <c r="A171" s="46" t="s">
        <v>208</v>
      </c>
      <c r="B171" s="46"/>
      <c r="C171" s="47"/>
      <c r="D171" s="48"/>
      <c r="E171" s="49">
        <f t="shared" si="91"/>
        <v>11236.59</v>
      </c>
      <c r="F171" s="49">
        <f>F172+F174+F176+F183+F202+F178+F180</f>
        <v>342.77099999999996</v>
      </c>
      <c r="G171" s="49">
        <f>G172+G174+G176+G183+G202+G178+G180</f>
        <v>1100.9975000000002</v>
      </c>
      <c r="H171" s="49">
        <f>H172+H174+H176+H183+H202+H178+H180</f>
        <v>1364.99581</v>
      </c>
      <c r="I171" s="49">
        <f t="shared" si="93"/>
        <v>2808.76431</v>
      </c>
      <c r="J171" s="49">
        <f>J172+J174+J176+J183+J202+J178+J180</f>
        <v>687.92444</v>
      </c>
      <c r="K171" s="49">
        <f>K172+K174+K176+K183+K202+K178+K180</f>
        <v>837.83969</v>
      </c>
      <c r="L171" s="49">
        <f>L172+L174+L176+L183+L202+L178+L180</f>
        <v>1571.7808499999999</v>
      </c>
      <c r="M171" s="49">
        <f t="shared" si="95"/>
        <v>3097.5449799999997</v>
      </c>
      <c r="N171" s="49">
        <f>N172+N174+N176+N183+N202+N178+N180</f>
        <v>267.52914999999996</v>
      </c>
      <c r="O171" s="49">
        <f>O172+O174+O176+O183+O202+O178+O180</f>
        <v>828.25881</v>
      </c>
      <c r="P171" s="49">
        <f>P172+P174+P176+P183+P202+P178+P180</f>
        <v>823.8521</v>
      </c>
      <c r="Q171" s="49">
        <f t="shared" si="85"/>
        <v>1919.6400600000002</v>
      </c>
      <c r="R171" s="49">
        <f>R172+R174+R176+R183+R202+R178+R180</f>
        <v>942.6216499999999</v>
      </c>
      <c r="S171" s="49">
        <f>S172+S174+S176+S183+S202+S178+S180</f>
        <v>998.0989999999999</v>
      </c>
      <c r="T171" s="49">
        <f>T172+T174+T176+T183+T202+T178+T180</f>
        <v>1469.9200000000003</v>
      </c>
      <c r="U171" s="49">
        <f t="shared" si="90"/>
        <v>3410.6406500000003</v>
      </c>
    </row>
    <row r="172" spans="1:21" ht="33" customHeight="1">
      <c r="A172" s="57" t="s">
        <v>209</v>
      </c>
      <c r="B172" s="57">
        <v>240</v>
      </c>
      <c r="C172" s="65"/>
      <c r="D172" s="60"/>
      <c r="E172" s="48">
        <f t="shared" si="91"/>
        <v>30</v>
      </c>
      <c r="F172" s="45">
        <f>F173</f>
        <v>0</v>
      </c>
      <c r="G172" s="45">
        <f>G173</f>
        <v>0</v>
      </c>
      <c r="H172" s="45">
        <f>H173</f>
        <v>0</v>
      </c>
      <c r="I172" s="48">
        <f>SUM(F172:H172)</f>
        <v>0</v>
      </c>
      <c r="J172" s="45">
        <f>J173</f>
        <v>0</v>
      </c>
      <c r="K172" s="45">
        <f>K173</f>
        <v>0</v>
      </c>
      <c r="L172" s="45">
        <f>L173</f>
        <v>0</v>
      </c>
      <c r="M172" s="48">
        <f t="shared" si="95"/>
        <v>0</v>
      </c>
      <c r="N172" s="45">
        <f>N173</f>
        <v>30</v>
      </c>
      <c r="O172" s="45">
        <f>O173</f>
        <v>0</v>
      </c>
      <c r="P172" s="45">
        <f>P173</f>
        <v>0</v>
      </c>
      <c r="Q172" s="48">
        <f aca="true" t="shared" si="98" ref="Q172:Q177">SUM(N172:P172)</f>
        <v>30</v>
      </c>
      <c r="R172" s="45">
        <f>R173</f>
        <v>0</v>
      </c>
      <c r="S172" s="45">
        <f>S173</f>
        <v>0</v>
      </c>
      <c r="T172" s="45">
        <f>T173</f>
        <v>0</v>
      </c>
      <c r="U172" s="48">
        <f aca="true" t="shared" si="99" ref="U172:U177">SUM(R172:T172)</f>
        <v>0</v>
      </c>
    </row>
    <row r="173" spans="1:21" ht="12" customHeight="1">
      <c r="A173" s="43" t="s">
        <v>210</v>
      </c>
      <c r="B173" s="43">
        <v>244</v>
      </c>
      <c r="C173" s="44" t="s">
        <v>109</v>
      </c>
      <c r="D173" s="48"/>
      <c r="E173" s="45">
        <f t="shared" si="91"/>
        <v>30</v>
      </c>
      <c r="F173" s="45">
        <v>0</v>
      </c>
      <c r="G173" s="45">
        <v>0</v>
      </c>
      <c r="H173" s="45">
        <v>0</v>
      </c>
      <c r="I173" s="48">
        <f t="shared" si="93"/>
        <v>0</v>
      </c>
      <c r="J173" s="45">
        <v>0</v>
      </c>
      <c r="K173" s="45">
        <v>0</v>
      </c>
      <c r="L173" s="45">
        <v>0</v>
      </c>
      <c r="M173" s="48">
        <f t="shared" si="95"/>
        <v>0</v>
      </c>
      <c r="N173" s="45">
        <v>30</v>
      </c>
      <c r="O173" s="45">
        <v>0</v>
      </c>
      <c r="P173" s="45">
        <v>0</v>
      </c>
      <c r="Q173" s="48">
        <f t="shared" si="98"/>
        <v>30</v>
      </c>
      <c r="R173" s="45">
        <v>0</v>
      </c>
      <c r="S173" s="45">
        <v>0</v>
      </c>
      <c r="T173" s="45">
        <v>0</v>
      </c>
      <c r="U173" s="48">
        <f t="shared" si="99"/>
        <v>0</v>
      </c>
    </row>
    <row r="174" spans="1:21" ht="20.25" customHeight="1">
      <c r="A174" s="57" t="s">
        <v>211</v>
      </c>
      <c r="B174" s="57">
        <v>240</v>
      </c>
      <c r="C174" s="58"/>
      <c r="D174" s="48"/>
      <c r="E174" s="48">
        <f t="shared" si="91"/>
        <v>20</v>
      </c>
      <c r="F174" s="45">
        <f>F175</f>
        <v>0</v>
      </c>
      <c r="G174" s="45">
        <f>G175</f>
        <v>0</v>
      </c>
      <c r="H174" s="45">
        <f>H175</f>
        <v>0</v>
      </c>
      <c r="I174" s="48">
        <f t="shared" si="93"/>
        <v>0</v>
      </c>
      <c r="J174" s="45">
        <f>J175</f>
        <v>20</v>
      </c>
      <c r="K174" s="45">
        <f>K175</f>
        <v>0</v>
      </c>
      <c r="L174" s="45">
        <f>L175</f>
        <v>0</v>
      </c>
      <c r="M174" s="48">
        <f t="shared" si="95"/>
        <v>20</v>
      </c>
      <c r="N174" s="45">
        <f>N175</f>
        <v>0</v>
      </c>
      <c r="O174" s="45">
        <f>O175</f>
        <v>0</v>
      </c>
      <c r="P174" s="45">
        <f>P175</f>
        <v>0</v>
      </c>
      <c r="Q174" s="48">
        <f t="shared" si="98"/>
        <v>0</v>
      </c>
      <c r="R174" s="45">
        <f>R175</f>
        <v>0</v>
      </c>
      <c r="S174" s="45">
        <f>S175</f>
        <v>0</v>
      </c>
      <c r="T174" s="45">
        <f>T175</f>
        <v>0</v>
      </c>
      <c r="U174" s="48">
        <f t="shared" si="99"/>
        <v>0</v>
      </c>
    </row>
    <row r="175" spans="1:21" ht="15" customHeight="1">
      <c r="A175" s="43" t="s">
        <v>210</v>
      </c>
      <c r="B175" s="43">
        <v>244</v>
      </c>
      <c r="C175" s="44" t="s">
        <v>109</v>
      </c>
      <c r="D175" s="48"/>
      <c r="E175" s="45">
        <f t="shared" si="91"/>
        <v>20</v>
      </c>
      <c r="F175" s="45">
        <v>0</v>
      </c>
      <c r="G175" s="45">
        <v>0</v>
      </c>
      <c r="H175" s="45">
        <v>0</v>
      </c>
      <c r="I175" s="48">
        <f t="shared" si="93"/>
        <v>0</v>
      </c>
      <c r="J175" s="45">
        <v>20</v>
      </c>
      <c r="K175" s="45">
        <v>0</v>
      </c>
      <c r="L175" s="45">
        <v>0</v>
      </c>
      <c r="M175" s="48">
        <f t="shared" si="95"/>
        <v>20</v>
      </c>
      <c r="N175" s="45">
        <v>0</v>
      </c>
      <c r="O175" s="45">
        <v>0</v>
      </c>
      <c r="P175" s="45">
        <v>0</v>
      </c>
      <c r="Q175" s="48">
        <f t="shared" si="98"/>
        <v>0</v>
      </c>
      <c r="R175" s="45">
        <v>0</v>
      </c>
      <c r="S175" s="45">
        <v>0</v>
      </c>
      <c r="T175" s="45">
        <v>0</v>
      </c>
      <c r="U175" s="48">
        <f t="shared" si="99"/>
        <v>0</v>
      </c>
    </row>
    <row r="176" spans="1:21" ht="21" customHeight="1">
      <c r="A176" s="57" t="s">
        <v>212</v>
      </c>
      <c r="B176" s="57">
        <v>240</v>
      </c>
      <c r="C176" s="47"/>
      <c r="D176" s="48"/>
      <c r="E176" s="48">
        <f t="shared" si="91"/>
        <v>43</v>
      </c>
      <c r="F176" s="45">
        <f>F177</f>
        <v>0</v>
      </c>
      <c r="G176" s="45">
        <f>G177</f>
        <v>0</v>
      </c>
      <c r="H176" s="45">
        <f>H177</f>
        <v>0</v>
      </c>
      <c r="I176" s="48">
        <f t="shared" si="93"/>
        <v>0</v>
      </c>
      <c r="J176" s="45">
        <f>J177</f>
        <v>0</v>
      </c>
      <c r="K176" s="45">
        <f>K177</f>
        <v>0</v>
      </c>
      <c r="L176" s="45">
        <f>L177</f>
        <v>0</v>
      </c>
      <c r="M176" s="48">
        <f t="shared" si="95"/>
        <v>0</v>
      </c>
      <c r="N176" s="45">
        <f>N177</f>
        <v>0</v>
      </c>
      <c r="O176" s="45">
        <f>O177</f>
        <v>43</v>
      </c>
      <c r="P176" s="45">
        <f>P177</f>
        <v>0</v>
      </c>
      <c r="Q176" s="48">
        <f t="shared" si="98"/>
        <v>43</v>
      </c>
      <c r="R176" s="45">
        <f>R177</f>
        <v>0</v>
      </c>
      <c r="S176" s="45">
        <f>S177</f>
        <v>0</v>
      </c>
      <c r="T176" s="45">
        <f>T177</f>
        <v>0</v>
      </c>
      <c r="U176" s="48">
        <f t="shared" si="99"/>
        <v>0</v>
      </c>
    </row>
    <row r="177" spans="1:21" ht="12.75" customHeight="1">
      <c r="A177" s="43" t="s">
        <v>213</v>
      </c>
      <c r="B177" s="43">
        <v>244</v>
      </c>
      <c r="C177" s="44" t="s">
        <v>103</v>
      </c>
      <c r="D177" s="48"/>
      <c r="E177" s="45">
        <f t="shared" si="91"/>
        <v>43</v>
      </c>
      <c r="F177" s="45">
        <v>0</v>
      </c>
      <c r="G177" s="45">
        <v>0</v>
      </c>
      <c r="H177" s="45">
        <v>0</v>
      </c>
      <c r="I177" s="48">
        <f t="shared" si="93"/>
        <v>0</v>
      </c>
      <c r="J177" s="45">
        <v>0</v>
      </c>
      <c r="K177" s="45">
        <v>0</v>
      </c>
      <c r="L177" s="45">
        <v>0</v>
      </c>
      <c r="M177" s="48">
        <f t="shared" si="95"/>
        <v>0</v>
      </c>
      <c r="N177" s="45">
        <v>0</v>
      </c>
      <c r="O177" s="45">
        <v>43</v>
      </c>
      <c r="P177" s="45">
        <v>0</v>
      </c>
      <c r="Q177" s="48">
        <f t="shared" si="98"/>
        <v>43</v>
      </c>
      <c r="R177" s="45">
        <v>0</v>
      </c>
      <c r="S177" s="45">
        <v>0</v>
      </c>
      <c r="T177" s="45">
        <v>0</v>
      </c>
      <c r="U177" s="48">
        <f t="shared" si="99"/>
        <v>0</v>
      </c>
    </row>
    <row r="178" spans="1:21" ht="23.25" customHeight="1">
      <c r="A178" s="57" t="s">
        <v>234</v>
      </c>
      <c r="B178" s="57">
        <v>240</v>
      </c>
      <c r="C178" s="47"/>
      <c r="D178" s="48"/>
      <c r="E178" s="48">
        <f aca="true" t="shared" si="100" ref="E178:E184">I178+M178+Q178+U178</f>
        <v>60</v>
      </c>
      <c r="F178" s="45">
        <f>F179</f>
        <v>0</v>
      </c>
      <c r="G178" s="45">
        <f>G179</f>
        <v>0</v>
      </c>
      <c r="H178" s="45">
        <f>H179</f>
        <v>0</v>
      </c>
      <c r="I178" s="48">
        <f>SUM(F178:H178)</f>
        <v>0</v>
      </c>
      <c r="J178" s="45">
        <f>J179</f>
        <v>0</v>
      </c>
      <c r="K178" s="45">
        <f>K179</f>
        <v>0</v>
      </c>
      <c r="L178" s="45">
        <f>L179</f>
        <v>0</v>
      </c>
      <c r="M178" s="48">
        <f>SUM(J178:L178)</f>
        <v>0</v>
      </c>
      <c r="N178" s="45">
        <f>N179</f>
        <v>0</v>
      </c>
      <c r="O178" s="45">
        <f>O179</f>
        <v>0</v>
      </c>
      <c r="P178" s="45">
        <f>P179</f>
        <v>0</v>
      </c>
      <c r="Q178" s="48">
        <f>SUM(N178:P178)</f>
        <v>0</v>
      </c>
      <c r="R178" s="45">
        <f>R179</f>
        <v>0</v>
      </c>
      <c r="S178" s="45">
        <f>S179</f>
        <v>0</v>
      </c>
      <c r="T178" s="45">
        <f>T179</f>
        <v>60</v>
      </c>
      <c r="U178" s="48">
        <f>SUM(R178:T178)</f>
        <v>60</v>
      </c>
    </row>
    <row r="179" spans="1:21" ht="12.75" customHeight="1">
      <c r="A179" s="43" t="s">
        <v>213</v>
      </c>
      <c r="B179" s="43">
        <v>244</v>
      </c>
      <c r="C179" s="44" t="s">
        <v>103</v>
      </c>
      <c r="D179" s="48"/>
      <c r="E179" s="45">
        <f t="shared" si="100"/>
        <v>60</v>
      </c>
      <c r="F179" s="45">
        <v>0</v>
      </c>
      <c r="G179" s="45">
        <v>0</v>
      </c>
      <c r="H179" s="45">
        <v>0</v>
      </c>
      <c r="I179" s="48">
        <f>SUM(F179:H179)</f>
        <v>0</v>
      </c>
      <c r="J179" s="45">
        <v>0</v>
      </c>
      <c r="K179" s="45">
        <v>0</v>
      </c>
      <c r="L179" s="45">
        <v>0</v>
      </c>
      <c r="M179" s="48">
        <f>SUM(J179:L179)</f>
        <v>0</v>
      </c>
      <c r="N179" s="45">
        <v>0</v>
      </c>
      <c r="O179" s="45">
        <v>0</v>
      </c>
      <c r="P179" s="45">
        <v>0</v>
      </c>
      <c r="Q179" s="48">
        <f>SUM(N179:P179)</f>
        <v>0</v>
      </c>
      <c r="R179" s="45">
        <v>0</v>
      </c>
      <c r="S179" s="45">
        <v>0</v>
      </c>
      <c r="T179" s="45">
        <v>60</v>
      </c>
      <c r="U179" s="48">
        <f>SUM(R179:T179)</f>
        <v>60</v>
      </c>
    </row>
    <row r="180" spans="1:21" ht="22.5" customHeight="1">
      <c r="A180" s="57" t="s">
        <v>222</v>
      </c>
      <c r="B180" s="57">
        <v>240</v>
      </c>
      <c r="C180" s="47"/>
      <c r="D180" s="48"/>
      <c r="E180" s="48">
        <f t="shared" si="100"/>
        <v>233</v>
      </c>
      <c r="F180" s="45">
        <f>F181+F182</f>
        <v>0</v>
      </c>
      <c r="G180" s="45">
        <f>G181+G182</f>
        <v>0</v>
      </c>
      <c r="H180" s="45">
        <f>H181+H182</f>
        <v>0</v>
      </c>
      <c r="I180" s="48">
        <f>SUM(F180:H180)</f>
        <v>0</v>
      </c>
      <c r="J180" s="45">
        <f>J181+J182</f>
        <v>0</v>
      </c>
      <c r="K180" s="45">
        <f>K181+K182</f>
        <v>0</v>
      </c>
      <c r="L180" s="45">
        <f>L181+L182</f>
        <v>104.36</v>
      </c>
      <c r="M180" s="48">
        <f>SUM(J180:L180)</f>
        <v>104.36</v>
      </c>
      <c r="N180" s="45">
        <f>N181+N182</f>
        <v>67.64</v>
      </c>
      <c r="O180" s="45">
        <f>O181+O182</f>
        <v>15</v>
      </c>
      <c r="P180" s="45">
        <f>P181+P182</f>
        <v>16</v>
      </c>
      <c r="Q180" s="48">
        <f>SUM(N180:P180)</f>
        <v>98.64</v>
      </c>
      <c r="R180" s="45">
        <f>R181+R182</f>
        <v>10</v>
      </c>
      <c r="S180" s="45">
        <f>S181+S182</f>
        <v>10</v>
      </c>
      <c r="T180" s="45">
        <f>T181+T182</f>
        <v>10</v>
      </c>
      <c r="U180" s="48">
        <f>SUM(R180:T180)</f>
        <v>30</v>
      </c>
    </row>
    <row r="181" spans="1:21" ht="12.75" customHeight="1">
      <c r="A181" s="43" t="s">
        <v>133</v>
      </c>
      <c r="B181" s="43">
        <v>244</v>
      </c>
      <c r="C181" s="44" t="s">
        <v>107</v>
      </c>
      <c r="D181" s="48"/>
      <c r="E181" s="45">
        <f t="shared" si="100"/>
        <v>163</v>
      </c>
      <c r="F181" s="45">
        <v>0</v>
      </c>
      <c r="G181" s="45">
        <v>0</v>
      </c>
      <c r="H181" s="45">
        <v>0</v>
      </c>
      <c r="I181" s="48">
        <f>SUM(F181:H181)</f>
        <v>0</v>
      </c>
      <c r="J181" s="45">
        <v>0</v>
      </c>
      <c r="K181" s="45">
        <v>0</v>
      </c>
      <c r="L181" s="45">
        <v>34.36</v>
      </c>
      <c r="M181" s="48">
        <f>SUM(J181:L181)</f>
        <v>34.36</v>
      </c>
      <c r="N181" s="45">
        <v>67.64</v>
      </c>
      <c r="O181" s="45">
        <v>15</v>
      </c>
      <c r="P181" s="45">
        <v>16</v>
      </c>
      <c r="Q181" s="48">
        <f>SUM(N181:P181)</f>
        <v>98.64</v>
      </c>
      <c r="R181" s="45">
        <v>10</v>
      </c>
      <c r="S181" s="45">
        <v>10</v>
      </c>
      <c r="T181" s="45">
        <v>10</v>
      </c>
      <c r="U181" s="48">
        <f>SUM(R181:T181)</f>
        <v>30</v>
      </c>
    </row>
    <row r="182" spans="1:21" ht="12.75" customHeight="1">
      <c r="A182" s="43" t="s">
        <v>210</v>
      </c>
      <c r="B182" s="43">
        <v>244</v>
      </c>
      <c r="C182" s="44" t="s">
        <v>109</v>
      </c>
      <c r="D182" s="48"/>
      <c r="E182" s="45">
        <f t="shared" si="100"/>
        <v>70</v>
      </c>
      <c r="F182" s="45">
        <v>0</v>
      </c>
      <c r="G182" s="45">
        <v>0</v>
      </c>
      <c r="H182" s="45">
        <v>0</v>
      </c>
      <c r="I182" s="48">
        <f>SUM(F182:H182)</f>
        <v>0</v>
      </c>
      <c r="J182" s="45">
        <v>0</v>
      </c>
      <c r="K182" s="45">
        <v>0</v>
      </c>
      <c r="L182" s="45">
        <v>70</v>
      </c>
      <c r="M182" s="48">
        <f>SUM(J182:L182)</f>
        <v>70</v>
      </c>
      <c r="N182" s="45">
        <v>0</v>
      </c>
      <c r="O182" s="45">
        <v>0</v>
      </c>
      <c r="P182" s="45">
        <v>0</v>
      </c>
      <c r="Q182" s="48">
        <f>SUM(N182:P182)</f>
        <v>0</v>
      </c>
      <c r="R182" s="45">
        <v>0</v>
      </c>
      <c r="S182" s="45">
        <v>0</v>
      </c>
      <c r="T182" s="45">
        <v>0</v>
      </c>
      <c r="U182" s="48">
        <f>SUM(R182:T182)</f>
        <v>0</v>
      </c>
    </row>
    <row r="183" spans="1:21" ht="56.25">
      <c r="A183" s="57" t="s">
        <v>214</v>
      </c>
      <c r="B183" s="57">
        <v>611</v>
      </c>
      <c r="C183" s="44" t="s">
        <v>215</v>
      </c>
      <c r="D183" s="45"/>
      <c r="E183" s="60">
        <f t="shared" si="100"/>
        <v>9479.93</v>
      </c>
      <c r="F183" s="59">
        <f>F184+F186+F187+F189+F193+F196+F197+F198</f>
        <v>298.57099999999997</v>
      </c>
      <c r="G183" s="59">
        <f>G184+G186+G187+G189+G193+G196+G197+G198</f>
        <v>973.6000000000001</v>
      </c>
      <c r="H183" s="59">
        <f>H184+H186+H187+H189+H193+H196+H197+H198</f>
        <v>1188.5170299999997</v>
      </c>
      <c r="I183" s="60">
        <f>F183+G183+H183</f>
        <v>2460.68803</v>
      </c>
      <c r="J183" s="59">
        <f>J184+J186+J187+J189+J193+J196+J197+J198</f>
        <v>598.14917</v>
      </c>
      <c r="K183" s="59">
        <f>K184+K186+K187+K189+K193+K196+K197+K198</f>
        <v>731.3854</v>
      </c>
      <c r="L183" s="59">
        <f>L184+L186+L187+L189+L193+L196+L197+L198</f>
        <v>1311.9348</v>
      </c>
      <c r="M183" s="60">
        <f>J183+K183+L183</f>
        <v>2641.46937</v>
      </c>
      <c r="N183" s="59">
        <f>N184+N186+N187+N189+N193+N196+N197+N198</f>
        <v>109.43759999999999</v>
      </c>
      <c r="O183" s="59">
        <f>O184+O186+O187+O189+O193+O196+O197+O198</f>
        <v>669.70505</v>
      </c>
      <c r="P183" s="59">
        <f>P184+P186+P187+P189+P193+P196+P197+P198</f>
        <v>701.1646</v>
      </c>
      <c r="Q183" s="60">
        <f>N183+O183+P183</f>
        <v>1480.3072499999998</v>
      </c>
      <c r="R183" s="59">
        <f>R184+R186+R187+R189+R193+R196+R197+R198</f>
        <v>814.7063499999999</v>
      </c>
      <c r="S183" s="59">
        <f>S184+S186+S187+S189+S193+S196+S197+S198</f>
        <v>862.0289999999999</v>
      </c>
      <c r="T183" s="59">
        <f>T184+T186+T187+T189+T193+T196+T197+T198</f>
        <v>1220.7300000000002</v>
      </c>
      <c r="U183" s="60">
        <f>R183+S183+T183</f>
        <v>2897.4653500000004</v>
      </c>
    </row>
    <row r="184" spans="1:21" ht="12.75">
      <c r="A184" s="43" t="s">
        <v>90</v>
      </c>
      <c r="B184" s="43">
        <v>611</v>
      </c>
      <c r="C184" s="44" t="s">
        <v>150</v>
      </c>
      <c r="D184" s="45"/>
      <c r="E184" s="45">
        <f t="shared" si="100"/>
        <v>5972.370000000001</v>
      </c>
      <c r="F184" s="45">
        <v>248.9</v>
      </c>
      <c r="G184" s="45">
        <v>497.6</v>
      </c>
      <c r="H184" s="45">
        <v>729.61821</v>
      </c>
      <c r="I184" s="48">
        <f>SUM(F184:H184)</f>
        <v>1476.11821</v>
      </c>
      <c r="J184" s="45">
        <v>265.78179</v>
      </c>
      <c r="K184" s="45">
        <v>497.6</v>
      </c>
      <c r="L184" s="45">
        <v>951.8769</v>
      </c>
      <c r="M184" s="48">
        <f t="shared" si="95"/>
        <v>1715.2586900000001</v>
      </c>
      <c r="N184" s="45">
        <v>43.5231</v>
      </c>
      <c r="O184" s="45">
        <v>497.6</v>
      </c>
      <c r="P184" s="45">
        <v>497.7</v>
      </c>
      <c r="Q184" s="48">
        <f>SUM(N184:P184)</f>
        <v>1038.8231</v>
      </c>
      <c r="R184" s="45">
        <v>497.7</v>
      </c>
      <c r="S184" s="45">
        <v>497.7</v>
      </c>
      <c r="T184" s="45">
        <v>746.77</v>
      </c>
      <c r="U184" s="48">
        <f>SUM(R184:T184)</f>
        <v>1742.17</v>
      </c>
    </row>
    <row r="185" spans="1:21" ht="12.75">
      <c r="A185" s="43" t="s">
        <v>92</v>
      </c>
      <c r="B185" s="43">
        <v>611</v>
      </c>
      <c r="C185" s="44" t="s">
        <v>151</v>
      </c>
      <c r="D185" s="45"/>
      <c r="E185" s="45"/>
      <c r="F185" s="45"/>
      <c r="G185" s="45"/>
      <c r="H185" s="45"/>
      <c r="I185" s="48"/>
      <c r="J185" s="45"/>
      <c r="K185" s="45"/>
      <c r="L185" s="45"/>
      <c r="M185" s="48"/>
      <c r="N185" s="45"/>
      <c r="O185" s="45"/>
      <c r="P185" s="45"/>
      <c r="Q185" s="48"/>
      <c r="R185" s="45"/>
      <c r="S185" s="45"/>
      <c r="T185" s="45"/>
      <c r="U185" s="48"/>
    </row>
    <row r="186" spans="1:21" ht="12.75">
      <c r="A186" s="43" t="s">
        <v>94</v>
      </c>
      <c r="B186" s="43">
        <v>611</v>
      </c>
      <c r="C186" s="44" t="s">
        <v>152</v>
      </c>
      <c r="D186" s="45"/>
      <c r="E186" s="45">
        <f>I186+M186+Q186+U186</f>
        <v>1803.66</v>
      </c>
      <c r="F186" s="45">
        <v>0</v>
      </c>
      <c r="G186" s="45">
        <v>150.3</v>
      </c>
      <c r="H186" s="45">
        <v>293.38785</v>
      </c>
      <c r="I186" s="48">
        <f>SUM(F186:H186)</f>
        <v>443.68785</v>
      </c>
      <c r="J186" s="45">
        <v>7.21215</v>
      </c>
      <c r="K186" s="45">
        <v>150.3</v>
      </c>
      <c r="L186" s="45">
        <v>358.95017</v>
      </c>
      <c r="M186" s="48">
        <f>SUM(J186:L186)</f>
        <v>516.4623200000001</v>
      </c>
      <c r="N186" s="45">
        <v>0</v>
      </c>
      <c r="O186" s="45">
        <v>91.94983</v>
      </c>
      <c r="P186" s="45">
        <v>150.3</v>
      </c>
      <c r="Q186" s="48">
        <f>SUM(N186:P186)</f>
        <v>242.24983000000003</v>
      </c>
      <c r="R186" s="45">
        <v>150.3</v>
      </c>
      <c r="S186" s="45">
        <v>150.3</v>
      </c>
      <c r="T186" s="45">
        <v>300.66</v>
      </c>
      <c r="U186" s="48">
        <f>SUM(R186:T186)</f>
        <v>601.26</v>
      </c>
    </row>
    <row r="187" spans="1:21" ht="12.75">
      <c r="A187" s="43" t="s">
        <v>96</v>
      </c>
      <c r="B187" s="43">
        <v>611</v>
      </c>
      <c r="C187" s="44" t="s">
        <v>153</v>
      </c>
      <c r="D187" s="45"/>
      <c r="E187" s="45">
        <f>I187+M187+Q187+U187</f>
        <v>63.3</v>
      </c>
      <c r="F187" s="45">
        <v>0</v>
      </c>
      <c r="G187" s="45">
        <v>6.9</v>
      </c>
      <c r="H187" s="45">
        <v>-2.153</v>
      </c>
      <c r="I187" s="48">
        <f>SUM(F187:H187)</f>
        <v>4.747</v>
      </c>
      <c r="J187" s="45">
        <v>14.653</v>
      </c>
      <c r="K187" s="45">
        <v>5.5</v>
      </c>
      <c r="L187" s="45">
        <v>-15.22831</v>
      </c>
      <c r="M187" s="48">
        <f>SUM(J187:L187)</f>
        <v>4.924689999999998</v>
      </c>
      <c r="N187" s="45">
        <v>26.22831</v>
      </c>
      <c r="O187" s="45">
        <v>5.5</v>
      </c>
      <c r="P187" s="45">
        <v>5.5</v>
      </c>
      <c r="Q187" s="48">
        <f>SUM(N187:P187)</f>
        <v>37.22831</v>
      </c>
      <c r="R187" s="45">
        <v>5.5</v>
      </c>
      <c r="S187" s="45">
        <v>5.4</v>
      </c>
      <c r="T187" s="45">
        <v>5.5</v>
      </c>
      <c r="U187" s="48">
        <f>SUM(R187:T187)</f>
        <v>16.4</v>
      </c>
    </row>
    <row r="188" spans="1:21" ht="12.75">
      <c r="A188" s="43" t="s">
        <v>98</v>
      </c>
      <c r="B188" s="43">
        <v>611</v>
      </c>
      <c r="C188" s="44" t="s">
        <v>154</v>
      </c>
      <c r="D188" s="45"/>
      <c r="E188" s="45"/>
      <c r="F188" s="45"/>
      <c r="G188" s="45"/>
      <c r="H188" s="45"/>
      <c r="I188" s="48"/>
      <c r="J188" s="45"/>
      <c r="K188" s="45"/>
      <c r="L188" s="45"/>
      <c r="M188" s="48"/>
      <c r="N188" s="45"/>
      <c r="O188" s="45"/>
      <c r="P188" s="45"/>
      <c r="Q188" s="48"/>
      <c r="R188" s="45"/>
      <c r="S188" s="45"/>
      <c r="T188" s="45"/>
      <c r="U188" s="48"/>
    </row>
    <row r="189" spans="1:21" ht="12.75">
      <c r="A189" s="43" t="s">
        <v>100</v>
      </c>
      <c r="B189" s="43">
        <v>611</v>
      </c>
      <c r="C189" s="44" t="s">
        <v>155</v>
      </c>
      <c r="D189" s="45"/>
      <c r="E189" s="45">
        <f aca="true" t="shared" si="101" ref="E189:E196">I189+M189+Q189+U189</f>
        <v>1248.1</v>
      </c>
      <c r="F189" s="45">
        <f aca="true" t="shared" si="102" ref="F189:L189">SUM(F190:F192)</f>
        <v>10</v>
      </c>
      <c r="G189" s="45">
        <f t="shared" si="102"/>
        <v>299.1</v>
      </c>
      <c r="H189" s="45">
        <f t="shared" si="102"/>
        <v>137.17137</v>
      </c>
      <c r="I189" s="48">
        <f t="shared" si="102"/>
        <v>446.27137</v>
      </c>
      <c r="J189" s="45">
        <f t="shared" si="102"/>
        <v>249.88783</v>
      </c>
      <c r="K189" s="45">
        <f t="shared" si="102"/>
        <v>64.6854</v>
      </c>
      <c r="L189" s="45">
        <f t="shared" si="102"/>
        <v>-14.470769999999998</v>
      </c>
      <c r="M189" s="48">
        <f aca="true" t="shared" si="103" ref="M189:M196">SUM(J189:L189)</f>
        <v>300.10246</v>
      </c>
      <c r="N189" s="45">
        <f>SUM(N190:N192)</f>
        <v>5.6</v>
      </c>
      <c r="O189" s="45">
        <f>SUM(O190:O192)</f>
        <v>41.85522</v>
      </c>
      <c r="P189" s="45">
        <f>SUM(P190:P192)</f>
        <v>14.8646</v>
      </c>
      <c r="Q189" s="48">
        <f>SUM(N189:P189)</f>
        <v>62.31982000000001</v>
      </c>
      <c r="R189" s="45">
        <f>SUM(R190:R192)</f>
        <v>128.20635000000001</v>
      </c>
      <c r="S189" s="45">
        <f>SUM(S190:S192)</f>
        <v>156.7</v>
      </c>
      <c r="T189" s="45">
        <f>SUM(T190:T192)</f>
        <v>154.5</v>
      </c>
      <c r="U189" s="48">
        <f aca="true" t="shared" si="104" ref="U189:U197">SUM(R189:T189)</f>
        <v>439.40635</v>
      </c>
    </row>
    <row r="190" spans="1:21" ht="12.75">
      <c r="A190" s="43" t="s">
        <v>117</v>
      </c>
      <c r="B190" s="43">
        <v>611</v>
      </c>
      <c r="C190" s="44" t="s">
        <v>155</v>
      </c>
      <c r="D190" s="45"/>
      <c r="E190" s="45">
        <f t="shared" si="101"/>
        <v>879.6</v>
      </c>
      <c r="F190" s="45">
        <v>0</v>
      </c>
      <c r="G190" s="45">
        <v>227.5</v>
      </c>
      <c r="H190" s="45">
        <v>89.8148</v>
      </c>
      <c r="I190" s="48">
        <f aca="true" t="shared" si="105" ref="I190:I198">SUM(F190:H190)</f>
        <v>317.3148</v>
      </c>
      <c r="J190" s="45">
        <v>213.4352</v>
      </c>
      <c r="K190" s="45">
        <v>28.25</v>
      </c>
      <c r="L190" s="45">
        <v>-30.13213</v>
      </c>
      <c r="M190" s="48">
        <f t="shared" si="103"/>
        <v>211.55307000000002</v>
      </c>
      <c r="N190" s="45"/>
      <c r="O190" s="45"/>
      <c r="P190" s="45"/>
      <c r="Q190" s="48"/>
      <c r="R190" s="45">
        <v>114.43213</v>
      </c>
      <c r="S190" s="45">
        <v>120</v>
      </c>
      <c r="T190" s="45">
        <v>116.3</v>
      </c>
      <c r="U190" s="48">
        <f t="shared" si="104"/>
        <v>350.73213</v>
      </c>
    </row>
    <row r="191" spans="1:21" ht="12.75">
      <c r="A191" s="43" t="s">
        <v>118</v>
      </c>
      <c r="B191" s="43">
        <v>611</v>
      </c>
      <c r="C191" s="44" t="s">
        <v>155</v>
      </c>
      <c r="D191" s="45"/>
      <c r="E191" s="45">
        <f t="shared" si="101"/>
        <v>297.59999999999997</v>
      </c>
      <c r="F191" s="45">
        <v>10</v>
      </c>
      <c r="G191" s="45">
        <v>64</v>
      </c>
      <c r="H191" s="45">
        <v>50.6092</v>
      </c>
      <c r="I191" s="48">
        <f t="shared" si="105"/>
        <v>124.6092</v>
      </c>
      <c r="J191" s="45">
        <v>20</v>
      </c>
      <c r="K191" s="45">
        <v>30.8354</v>
      </c>
      <c r="L191" s="45">
        <v>31.82578</v>
      </c>
      <c r="M191" s="48">
        <f t="shared" si="103"/>
        <v>82.66118</v>
      </c>
      <c r="N191" s="45">
        <v>0</v>
      </c>
      <c r="O191" s="45">
        <v>14.3908</v>
      </c>
      <c r="P191" s="45">
        <v>9.1646</v>
      </c>
      <c r="Q191" s="48">
        <f aca="true" t="shared" si="106" ref="Q191:Q203">SUM(N191:P191)</f>
        <v>23.5554</v>
      </c>
      <c r="R191" s="45">
        <v>8.17422</v>
      </c>
      <c r="S191" s="45">
        <v>31</v>
      </c>
      <c r="T191" s="45">
        <v>27.6</v>
      </c>
      <c r="U191" s="48">
        <f t="shared" si="104"/>
        <v>66.77422</v>
      </c>
    </row>
    <row r="192" spans="1:21" ht="12.75">
      <c r="A192" s="43" t="s">
        <v>119</v>
      </c>
      <c r="B192" s="43">
        <v>611</v>
      </c>
      <c r="C192" s="44" t="s">
        <v>155</v>
      </c>
      <c r="D192" s="45"/>
      <c r="E192" s="45">
        <f t="shared" si="101"/>
        <v>70.9</v>
      </c>
      <c r="F192" s="45">
        <v>0</v>
      </c>
      <c r="G192" s="45">
        <v>7.6</v>
      </c>
      <c r="H192" s="45">
        <v>-3.25263</v>
      </c>
      <c r="I192" s="48">
        <f t="shared" si="105"/>
        <v>4.34737</v>
      </c>
      <c r="J192" s="45">
        <v>16.45263</v>
      </c>
      <c r="K192" s="45">
        <v>5.6</v>
      </c>
      <c r="L192" s="45">
        <v>-16.16442</v>
      </c>
      <c r="M192" s="48">
        <f t="shared" si="103"/>
        <v>5.888210000000001</v>
      </c>
      <c r="N192" s="45">
        <v>5.6</v>
      </c>
      <c r="O192" s="45">
        <v>27.46442</v>
      </c>
      <c r="P192" s="45">
        <v>5.7</v>
      </c>
      <c r="Q192" s="48">
        <f t="shared" si="106"/>
        <v>38.76442</v>
      </c>
      <c r="R192" s="45">
        <v>5.6</v>
      </c>
      <c r="S192" s="45">
        <v>5.7</v>
      </c>
      <c r="T192" s="45">
        <v>10.6</v>
      </c>
      <c r="U192" s="48">
        <f t="shared" si="104"/>
        <v>21.9</v>
      </c>
    </row>
    <row r="193" spans="1:21" ht="12.75">
      <c r="A193" s="43" t="s">
        <v>102</v>
      </c>
      <c r="B193" s="43">
        <v>611</v>
      </c>
      <c r="C193" s="44" t="s">
        <v>156</v>
      </c>
      <c r="D193" s="45"/>
      <c r="E193" s="45">
        <f t="shared" si="101"/>
        <v>106.20000000000002</v>
      </c>
      <c r="F193" s="45">
        <f>F194</f>
        <v>0</v>
      </c>
      <c r="G193" s="45">
        <f>G194</f>
        <v>13.2</v>
      </c>
      <c r="H193" s="45">
        <f>H194</f>
        <v>7.0926</v>
      </c>
      <c r="I193" s="48">
        <f t="shared" si="105"/>
        <v>20.2926</v>
      </c>
      <c r="J193" s="45">
        <f>J194</f>
        <v>15.0074</v>
      </c>
      <c r="K193" s="45">
        <f>K194</f>
        <v>8.9</v>
      </c>
      <c r="L193" s="45">
        <f>L194</f>
        <v>6.70681</v>
      </c>
      <c r="M193" s="48">
        <f t="shared" si="103"/>
        <v>30.614210000000003</v>
      </c>
      <c r="N193" s="45">
        <f>N194</f>
        <v>10.89319</v>
      </c>
      <c r="O193" s="45">
        <f>O194</f>
        <v>8.9</v>
      </c>
      <c r="P193" s="45">
        <f>P194</f>
        <v>8.9</v>
      </c>
      <c r="Q193" s="48">
        <f t="shared" si="106"/>
        <v>28.69319</v>
      </c>
      <c r="R193" s="45">
        <f>R194</f>
        <v>8.8</v>
      </c>
      <c r="S193" s="45">
        <f>S194</f>
        <v>8.9</v>
      </c>
      <c r="T193" s="45">
        <f>T194</f>
        <v>8.9</v>
      </c>
      <c r="U193" s="48">
        <f t="shared" si="104"/>
        <v>26.6</v>
      </c>
    </row>
    <row r="194" spans="1:21" ht="12.75">
      <c r="A194" s="43" t="s">
        <v>137</v>
      </c>
      <c r="B194" s="43">
        <v>611</v>
      </c>
      <c r="C194" s="44" t="s">
        <v>156</v>
      </c>
      <c r="D194" s="45"/>
      <c r="E194" s="45">
        <f t="shared" si="101"/>
        <v>106.20000000000002</v>
      </c>
      <c r="F194" s="45">
        <v>0</v>
      </c>
      <c r="G194" s="45">
        <v>13.2</v>
      </c>
      <c r="H194" s="45">
        <v>7.0926</v>
      </c>
      <c r="I194" s="48">
        <f t="shared" si="105"/>
        <v>20.2926</v>
      </c>
      <c r="J194" s="45">
        <v>15.0074</v>
      </c>
      <c r="K194" s="45">
        <v>8.9</v>
      </c>
      <c r="L194" s="45">
        <v>6.70681</v>
      </c>
      <c r="M194" s="48">
        <f>SUM(J194:L194)</f>
        <v>30.614210000000003</v>
      </c>
      <c r="N194" s="45">
        <v>10.89319</v>
      </c>
      <c r="O194" s="45">
        <v>8.9</v>
      </c>
      <c r="P194" s="45">
        <v>8.9</v>
      </c>
      <c r="Q194" s="48">
        <f>SUM(N194:P194)</f>
        <v>28.69319</v>
      </c>
      <c r="R194" s="45">
        <v>8.8</v>
      </c>
      <c r="S194" s="45">
        <v>8.9</v>
      </c>
      <c r="T194" s="45">
        <v>8.9</v>
      </c>
      <c r="U194" s="48">
        <f>SUM(R194:T194)</f>
        <v>26.6</v>
      </c>
    </row>
    <row r="195" spans="1:21" ht="12.75">
      <c r="A195" s="43" t="s">
        <v>140</v>
      </c>
      <c r="B195" s="43">
        <v>611</v>
      </c>
      <c r="C195" s="44" t="s">
        <v>156</v>
      </c>
      <c r="D195" s="45"/>
      <c r="E195" s="45">
        <f>Q195+U195</f>
        <v>0</v>
      </c>
      <c r="F195" s="45"/>
      <c r="G195" s="45"/>
      <c r="H195" s="45"/>
      <c r="I195" s="48">
        <f t="shared" si="105"/>
        <v>0</v>
      </c>
      <c r="J195" s="45"/>
      <c r="K195" s="45"/>
      <c r="L195" s="45"/>
      <c r="M195" s="48"/>
      <c r="N195" s="45">
        <v>0</v>
      </c>
      <c r="O195" s="45">
        <v>0</v>
      </c>
      <c r="P195" s="45">
        <v>0</v>
      </c>
      <c r="Q195" s="48">
        <f>SUM(N195:P195)</f>
        <v>0</v>
      </c>
      <c r="R195" s="45"/>
      <c r="S195" s="45"/>
      <c r="T195" s="45"/>
      <c r="U195" s="48">
        <f>SUM(R195:T195)</f>
        <v>0</v>
      </c>
    </row>
    <row r="196" spans="1:21" ht="12.75">
      <c r="A196" s="43" t="s">
        <v>104</v>
      </c>
      <c r="B196" s="43">
        <v>611</v>
      </c>
      <c r="C196" s="44" t="s">
        <v>157</v>
      </c>
      <c r="D196" s="45"/>
      <c r="E196" s="45">
        <f t="shared" si="101"/>
        <v>52.5</v>
      </c>
      <c r="F196" s="45">
        <v>0</v>
      </c>
      <c r="G196" s="45">
        <v>6.5</v>
      </c>
      <c r="H196" s="45">
        <v>4.1</v>
      </c>
      <c r="I196" s="48">
        <f t="shared" si="105"/>
        <v>10.6</v>
      </c>
      <c r="J196" s="45">
        <v>6.7</v>
      </c>
      <c r="K196" s="45">
        <v>4.4</v>
      </c>
      <c r="L196" s="45">
        <v>4.8</v>
      </c>
      <c r="M196" s="48">
        <f t="shared" si="103"/>
        <v>15.900000000000002</v>
      </c>
      <c r="N196" s="45">
        <v>4</v>
      </c>
      <c r="O196" s="45">
        <v>4.4</v>
      </c>
      <c r="P196" s="45">
        <v>4.4</v>
      </c>
      <c r="Q196" s="48">
        <f t="shared" si="106"/>
        <v>12.8</v>
      </c>
      <c r="R196" s="45">
        <v>4.4</v>
      </c>
      <c r="S196" s="45">
        <v>4.4</v>
      </c>
      <c r="T196" s="45">
        <v>4.4</v>
      </c>
      <c r="U196" s="48">
        <f t="shared" si="104"/>
        <v>13.200000000000001</v>
      </c>
    </row>
    <row r="197" spans="1:21" ht="12.75">
      <c r="A197" s="43" t="s">
        <v>106</v>
      </c>
      <c r="B197" s="43">
        <v>611</v>
      </c>
      <c r="C197" s="44" t="s">
        <v>158</v>
      </c>
      <c r="D197" s="45"/>
      <c r="E197" s="45">
        <f>Q197+U197+I197+M197</f>
        <v>233.8</v>
      </c>
      <c r="F197" s="45">
        <v>39.671</v>
      </c>
      <c r="G197" s="45">
        <v>0</v>
      </c>
      <c r="H197" s="45">
        <v>19.3</v>
      </c>
      <c r="I197" s="48">
        <f t="shared" si="105"/>
        <v>58.971000000000004</v>
      </c>
      <c r="J197" s="45">
        <v>38.907</v>
      </c>
      <c r="K197" s="45">
        <v>0</v>
      </c>
      <c r="L197" s="45">
        <v>19.3</v>
      </c>
      <c r="M197" s="48">
        <f>J197+K197+L197</f>
        <v>58.206999999999994</v>
      </c>
      <c r="N197" s="45">
        <v>19.193</v>
      </c>
      <c r="O197" s="45">
        <v>19.5</v>
      </c>
      <c r="P197" s="45">
        <v>19.5</v>
      </c>
      <c r="Q197" s="48">
        <f t="shared" si="106"/>
        <v>58.193</v>
      </c>
      <c r="R197" s="45">
        <v>19.8</v>
      </c>
      <c r="S197" s="45">
        <v>38.629</v>
      </c>
      <c r="T197" s="45">
        <v>0</v>
      </c>
      <c r="U197" s="48">
        <f t="shared" si="104"/>
        <v>58.429</v>
      </c>
    </row>
    <row r="198" spans="1:21" ht="12.75">
      <c r="A198" s="43" t="s">
        <v>114</v>
      </c>
      <c r="B198" s="43">
        <v>611</v>
      </c>
      <c r="C198" s="44" t="s">
        <v>159</v>
      </c>
      <c r="D198" s="45"/>
      <c r="E198" s="45">
        <f aca="true" t="shared" si="107" ref="E198:E203">I198+M198+Q198+U198</f>
        <v>0</v>
      </c>
      <c r="F198" s="45">
        <f>F199+F200</f>
        <v>0</v>
      </c>
      <c r="G198" s="45">
        <f>G199+G200</f>
        <v>0</v>
      </c>
      <c r="H198" s="45">
        <f>H199+H200</f>
        <v>0</v>
      </c>
      <c r="I198" s="48">
        <f t="shared" si="105"/>
        <v>0</v>
      </c>
      <c r="J198" s="45">
        <f>SUM(J199:J200)</f>
        <v>0</v>
      </c>
      <c r="K198" s="45">
        <f>SUM(K199:K200)</f>
        <v>0</v>
      </c>
      <c r="L198" s="45">
        <f>SUM(L199:L200)</f>
        <v>0</v>
      </c>
      <c r="M198" s="48">
        <f aca="true" t="shared" si="108" ref="M198:M203">SUM(J198:L198)</f>
        <v>0</v>
      </c>
      <c r="N198" s="45">
        <f>SUM(N199:N200)</f>
        <v>0</v>
      </c>
      <c r="O198" s="45">
        <f>SUM(O199:O200)</f>
        <v>0</v>
      </c>
      <c r="P198" s="45">
        <f>SUM(P199:P200)</f>
        <v>0</v>
      </c>
      <c r="Q198" s="48">
        <f t="shared" si="106"/>
        <v>0</v>
      </c>
      <c r="R198" s="45">
        <f>SUM(R199:R200)</f>
        <v>0</v>
      </c>
      <c r="S198" s="45">
        <f>SUM(S199:S200)</f>
        <v>0</v>
      </c>
      <c r="T198" s="45">
        <f>SUM(T199:T200)</f>
        <v>0</v>
      </c>
      <c r="U198" s="48">
        <f aca="true" t="shared" si="109" ref="U198:U203">SUM(R198:T198)</f>
        <v>0</v>
      </c>
    </row>
    <row r="199" spans="1:21" ht="12.75">
      <c r="A199" s="43" t="s">
        <v>108</v>
      </c>
      <c r="B199" s="43">
        <v>611</v>
      </c>
      <c r="C199" s="44" t="s">
        <v>160</v>
      </c>
      <c r="D199" s="45"/>
      <c r="E199" s="45">
        <f t="shared" si="107"/>
        <v>0</v>
      </c>
      <c r="F199" s="45"/>
      <c r="G199" s="45"/>
      <c r="H199" s="45"/>
      <c r="I199" s="48"/>
      <c r="J199" s="45"/>
      <c r="K199" s="45"/>
      <c r="L199" s="45"/>
      <c r="M199" s="48">
        <f t="shared" si="108"/>
        <v>0</v>
      </c>
      <c r="N199" s="45"/>
      <c r="O199" s="45"/>
      <c r="P199" s="45"/>
      <c r="Q199" s="48">
        <f t="shared" si="106"/>
        <v>0</v>
      </c>
      <c r="R199" s="45"/>
      <c r="S199" s="45"/>
      <c r="T199" s="45"/>
      <c r="U199" s="48">
        <f t="shared" si="109"/>
        <v>0</v>
      </c>
    </row>
    <row r="200" spans="1:21" ht="14.25" customHeight="1">
      <c r="A200" s="43" t="s">
        <v>110</v>
      </c>
      <c r="B200" s="43">
        <v>611</v>
      </c>
      <c r="C200" s="44" t="s">
        <v>161</v>
      </c>
      <c r="D200" s="45"/>
      <c r="E200" s="45">
        <f t="shared" si="107"/>
        <v>0</v>
      </c>
      <c r="F200" s="45">
        <f>F201</f>
        <v>0</v>
      </c>
      <c r="G200" s="45">
        <f>G201</f>
        <v>0</v>
      </c>
      <c r="H200" s="45">
        <f>H201</f>
        <v>0</v>
      </c>
      <c r="I200" s="48">
        <f>SUM(F200:H200)</f>
        <v>0</v>
      </c>
      <c r="J200" s="45">
        <f>J201</f>
        <v>0</v>
      </c>
      <c r="K200" s="45">
        <f>K201</f>
        <v>0</v>
      </c>
      <c r="L200" s="45">
        <f>L201</f>
        <v>0</v>
      </c>
      <c r="M200" s="48">
        <f t="shared" si="108"/>
        <v>0</v>
      </c>
      <c r="N200" s="45">
        <f>N201</f>
        <v>0</v>
      </c>
      <c r="O200" s="45">
        <f>O201</f>
        <v>0</v>
      </c>
      <c r="P200" s="45">
        <f>P201</f>
        <v>0</v>
      </c>
      <c r="Q200" s="48">
        <f t="shared" si="106"/>
        <v>0</v>
      </c>
      <c r="R200" s="45">
        <f>R201</f>
        <v>0</v>
      </c>
      <c r="S200" s="45">
        <f>S201</f>
        <v>0</v>
      </c>
      <c r="T200" s="45">
        <f>T201</f>
        <v>0</v>
      </c>
      <c r="U200" s="48">
        <f t="shared" si="109"/>
        <v>0</v>
      </c>
    </row>
    <row r="201" spans="1:21" ht="12.75">
      <c r="A201" s="43" t="s">
        <v>116</v>
      </c>
      <c r="B201" s="43">
        <v>611</v>
      </c>
      <c r="C201" s="44" t="s">
        <v>161</v>
      </c>
      <c r="D201" s="45"/>
      <c r="E201" s="45">
        <f t="shared" si="107"/>
        <v>0</v>
      </c>
      <c r="F201" s="45"/>
      <c r="G201" s="45"/>
      <c r="H201" s="45"/>
      <c r="I201" s="48">
        <f>SUM(F201:H201)</f>
        <v>0</v>
      </c>
      <c r="J201" s="45"/>
      <c r="K201" s="45"/>
      <c r="L201" s="45"/>
      <c r="M201" s="48">
        <f t="shared" si="108"/>
        <v>0</v>
      </c>
      <c r="N201" s="45"/>
      <c r="O201" s="45"/>
      <c r="P201" s="45"/>
      <c r="Q201" s="48">
        <f t="shared" si="106"/>
        <v>0</v>
      </c>
      <c r="R201" s="45"/>
      <c r="S201" s="45"/>
      <c r="T201" s="45"/>
      <c r="U201" s="48">
        <f t="shared" si="109"/>
        <v>0</v>
      </c>
    </row>
    <row r="202" spans="1:21" ht="54.75" customHeight="1">
      <c r="A202" s="57" t="s">
        <v>235</v>
      </c>
      <c r="B202" s="57">
        <v>611</v>
      </c>
      <c r="C202" s="58" t="s">
        <v>215</v>
      </c>
      <c r="D202" s="60"/>
      <c r="E202" s="60">
        <f t="shared" si="107"/>
        <v>1370.6599999999999</v>
      </c>
      <c r="F202" s="60">
        <f>F203+F205+F206+F208+F212+F213+F214+F215</f>
        <v>44.199999999999996</v>
      </c>
      <c r="G202" s="60">
        <f>G203+G205+G206+G208+G212+G213+G214+G215</f>
        <v>127.39750000000001</v>
      </c>
      <c r="H202" s="60">
        <f>H203+H205+H206+H208+H212+H213+H214+H215</f>
        <v>176.47878000000003</v>
      </c>
      <c r="I202" s="60">
        <f>SUM(F202:H202)</f>
        <v>348.07628</v>
      </c>
      <c r="J202" s="60">
        <f>J203+J205+J206+J208+J212+J213+J214+J215</f>
        <v>69.77526999999999</v>
      </c>
      <c r="K202" s="60">
        <f>K203+K205+K206+K208+K212+K213+K214+K215</f>
        <v>106.45429</v>
      </c>
      <c r="L202" s="60">
        <f>L203+L205+L206+L208+L212+L213+L214+L215</f>
        <v>155.48605000000003</v>
      </c>
      <c r="M202" s="60">
        <f t="shared" si="108"/>
        <v>331.71561</v>
      </c>
      <c r="N202" s="60">
        <f>N203+N205+N206+N208+N212+N213+N214+N215</f>
        <v>60.45155</v>
      </c>
      <c r="O202" s="60">
        <f>O203+O205+O206+O208+O212+O213+O214+O215</f>
        <v>100.55376</v>
      </c>
      <c r="P202" s="60">
        <f>P203+P205+P206+P208+P212+P213+P214+P215</f>
        <v>106.68750000000001</v>
      </c>
      <c r="Q202" s="60">
        <f t="shared" si="106"/>
        <v>267.69281</v>
      </c>
      <c r="R202" s="60">
        <f>R203+R205+R206+R208+R212+R213+R214+R215</f>
        <v>117.91530000000002</v>
      </c>
      <c r="S202" s="60">
        <f>S203+S205+S206+S208+S212+S213+S214+S215</f>
        <v>126.07000000000001</v>
      </c>
      <c r="T202" s="60">
        <f>T203+T205+T206+T208+T212+T213+T214+T215</f>
        <v>179.19</v>
      </c>
      <c r="U202" s="60">
        <f>SUM(R202:T202)</f>
        <v>423.1753</v>
      </c>
    </row>
    <row r="203" spans="1:21" ht="12.75">
      <c r="A203" s="43" t="s">
        <v>90</v>
      </c>
      <c r="B203" s="43">
        <v>611</v>
      </c>
      <c r="C203" s="44" t="s">
        <v>150</v>
      </c>
      <c r="D203" s="45"/>
      <c r="E203" s="45">
        <f t="shared" si="107"/>
        <v>824.52</v>
      </c>
      <c r="F203" s="45">
        <v>34.4</v>
      </c>
      <c r="G203" s="45">
        <v>68.7</v>
      </c>
      <c r="H203" s="45">
        <v>108.21309</v>
      </c>
      <c r="I203" s="48">
        <f>SUM(F203:H203)</f>
        <v>211.31309</v>
      </c>
      <c r="J203" s="45">
        <v>29.18691</v>
      </c>
      <c r="K203" s="45">
        <v>68.7</v>
      </c>
      <c r="L203" s="45">
        <v>112.10903</v>
      </c>
      <c r="M203" s="48">
        <f t="shared" si="108"/>
        <v>209.99594000000002</v>
      </c>
      <c r="N203" s="45">
        <v>25.29097</v>
      </c>
      <c r="O203" s="45">
        <v>68.7</v>
      </c>
      <c r="P203" s="45">
        <v>68.7</v>
      </c>
      <c r="Q203" s="48">
        <f t="shared" si="106"/>
        <v>162.69097</v>
      </c>
      <c r="R203" s="45">
        <v>68.7</v>
      </c>
      <c r="S203" s="45">
        <v>68.7</v>
      </c>
      <c r="T203" s="45">
        <v>103.12</v>
      </c>
      <c r="U203" s="48">
        <f t="shared" si="109"/>
        <v>240.52</v>
      </c>
    </row>
    <row r="204" spans="1:21" ht="12.75">
      <c r="A204" s="43" t="s">
        <v>92</v>
      </c>
      <c r="B204" s="43">
        <v>611</v>
      </c>
      <c r="C204" s="44" t="s">
        <v>151</v>
      </c>
      <c r="D204" s="45"/>
      <c r="E204" s="45"/>
      <c r="F204" s="45"/>
      <c r="G204" s="45"/>
      <c r="H204" s="45"/>
      <c r="I204" s="48"/>
      <c r="J204" s="45"/>
      <c r="K204" s="45"/>
      <c r="L204" s="45"/>
      <c r="M204" s="48"/>
      <c r="N204" s="45"/>
      <c r="O204" s="45"/>
      <c r="P204" s="45"/>
      <c r="Q204" s="48"/>
      <c r="R204" s="45"/>
      <c r="S204" s="45"/>
      <c r="T204" s="45"/>
      <c r="U204" s="48"/>
    </row>
    <row r="205" spans="1:21" ht="12.75">
      <c r="A205" s="43" t="s">
        <v>94</v>
      </c>
      <c r="B205" s="43">
        <v>611</v>
      </c>
      <c r="C205" s="44" t="s">
        <v>152</v>
      </c>
      <c r="D205" s="45"/>
      <c r="E205" s="45">
        <f>I205+M205+Q205+U205</f>
        <v>248.99999999999997</v>
      </c>
      <c r="F205" s="45">
        <v>0</v>
      </c>
      <c r="G205" s="45">
        <v>20.7</v>
      </c>
      <c r="H205" s="45">
        <v>43.21161</v>
      </c>
      <c r="I205" s="48">
        <f>SUM(F205:H205)</f>
        <v>63.911609999999996</v>
      </c>
      <c r="J205" s="45">
        <v>0</v>
      </c>
      <c r="K205" s="45">
        <v>18.98839</v>
      </c>
      <c r="L205" s="45">
        <v>44.38159</v>
      </c>
      <c r="M205" s="48">
        <f>SUM(J205:L205)</f>
        <v>63.36998</v>
      </c>
      <c r="N205" s="45">
        <v>0</v>
      </c>
      <c r="O205" s="45">
        <v>17.81841</v>
      </c>
      <c r="P205" s="45">
        <v>20.8</v>
      </c>
      <c r="Q205" s="48">
        <f>SUM(N205:P205)</f>
        <v>38.61841</v>
      </c>
      <c r="R205" s="45">
        <v>20.7</v>
      </c>
      <c r="S205" s="45">
        <v>20.8</v>
      </c>
      <c r="T205" s="45">
        <v>41.6</v>
      </c>
      <c r="U205" s="48">
        <f>SUM(R205:T205)</f>
        <v>83.1</v>
      </c>
    </row>
    <row r="206" spans="1:21" ht="12.75">
      <c r="A206" s="43" t="s">
        <v>96</v>
      </c>
      <c r="B206" s="43">
        <v>611</v>
      </c>
      <c r="C206" s="44" t="s">
        <v>153</v>
      </c>
      <c r="D206" s="45"/>
      <c r="E206" s="45">
        <f>I206+M206+Q206+U206</f>
        <v>20.200000000000003</v>
      </c>
      <c r="F206" s="45">
        <v>0</v>
      </c>
      <c r="G206" s="45">
        <v>2.2</v>
      </c>
      <c r="H206" s="45">
        <v>0.34916</v>
      </c>
      <c r="I206" s="48">
        <f>SUM(F206:H206)</f>
        <v>2.54916</v>
      </c>
      <c r="J206" s="45">
        <v>3.55084</v>
      </c>
      <c r="K206" s="45">
        <v>1.6</v>
      </c>
      <c r="L206" s="45">
        <v>-1.53375</v>
      </c>
      <c r="M206" s="48">
        <f>SUM(J206:L206)</f>
        <v>3.6170900000000006</v>
      </c>
      <c r="N206" s="45">
        <v>4.83375</v>
      </c>
      <c r="O206" s="45">
        <v>1.6</v>
      </c>
      <c r="P206" s="45">
        <v>1.7</v>
      </c>
      <c r="Q206" s="48">
        <f>SUM(N206:P206)</f>
        <v>8.13375</v>
      </c>
      <c r="R206" s="45">
        <v>1.6</v>
      </c>
      <c r="S206" s="45">
        <v>1.6</v>
      </c>
      <c r="T206" s="45">
        <v>2.7</v>
      </c>
      <c r="U206" s="48">
        <f>SUM(R206:T206)</f>
        <v>5.9</v>
      </c>
    </row>
    <row r="207" spans="1:21" ht="12.75">
      <c r="A207" s="43" t="s">
        <v>98</v>
      </c>
      <c r="B207" s="43">
        <v>611</v>
      </c>
      <c r="C207" s="44" t="s">
        <v>154</v>
      </c>
      <c r="D207" s="45"/>
      <c r="E207" s="45"/>
      <c r="F207" s="45"/>
      <c r="G207" s="45"/>
      <c r="H207" s="45"/>
      <c r="I207" s="48"/>
      <c r="J207" s="45"/>
      <c r="K207" s="45"/>
      <c r="L207" s="45"/>
      <c r="M207" s="48"/>
      <c r="N207" s="45"/>
      <c r="O207" s="45"/>
      <c r="P207" s="45"/>
      <c r="Q207" s="48"/>
      <c r="R207" s="45"/>
      <c r="S207" s="45"/>
      <c r="T207" s="45"/>
      <c r="U207" s="48"/>
    </row>
    <row r="208" spans="1:21" ht="12.75">
      <c r="A208" s="43" t="s">
        <v>100</v>
      </c>
      <c r="B208" s="43">
        <v>611</v>
      </c>
      <c r="C208" s="44" t="s">
        <v>155</v>
      </c>
      <c r="D208" s="45"/>
      <c r="E208" s="45">
        <f>I208+M208+Q208+U208</f>
        <v>122.80000000000001</v>
      </c>
      <c r="F208" s="45">
        <f>F209+F210+F211</f>
        <v>0.8</v>
      </c>
      <c r="G208" s="45">
        <f>SUM(G209:G211)</f>
        <v>21.5</v>
      </c>
      <c r="H208" s="45">
        <f>SUM(H209:H211)</f>
        <v>10.41648</v>
      </c>
      <c r="I208" s="48">
        <f>SUM(F208:H208)</f>
        <v>32.716480000000004</v>
      </c>
      <c r="J208" s="45">
        <f>SUM(J209:J211)</f>
        <v>21.04352</v>
      </c>
      <c r="K208" s="45">
        <f>SUM(K209:K211)</f>
        <v>10.0147</v>
      </c>
      <c r="L208" s="45">
        <f>SUM(L209:L211)</f>
        <v>-10.71683</v>
      </c>
      <c r="M208" s="48">
        <f aca="true" t="shared" si="110" ref="M208:M214">SUM(J208:L208)</f>
        <v>20.341389999999997</v>
      </c>
      <c r="N208" s="45">
        <f>SUM(N209:N211)</f>
        <v>17.54683</v>
      </c>
      <c r="O208" s="45">
        <f>SUM(O209:O211)</f>
        <v>2.8699999999999997</v>
      </c>
      <c r="P208" s="45">
        <f>SUM(P209:P211)</f>
        <v>2.8699999999999997</v>
      </c>
      <c r="Q208" s="48">
        <f>SUM(N208:P208)</f>
        <v>23.286830000000002</v>
      </c>
      <c r="R208" s="45">
        <f>SUM(R209:R211)</f>
        <v>11.215300000000001</v>
      </c>
      <c r="S208" s="45">
        <f>SUM(S209:S211)</f>
        <v>16.470000000000002</v>
      </c>
      <c r="T208" s="45">
        <f>SUM(T209:T211)</f>
        <v>18.77</v>
      </c>
      <c r="U208" s="48">
        <f aca="true" t="shared" si="111" ref="U208:U213">SUM(R208:T208)</f>
        <v>46.45530000000001</v>
      </c>
    </row>
    <row r="209" spans="1:21" ht="12.75">
      <c r="A209" s="43" t="s">
        <v>117</v>
      </c>
      <c r="B209" s="43">
        <v>611</v>
      </c>
      <c r="C209" s="44" t="s">
        <v>155</v>
      </c>
      <c r="D209" s="45"/>
      <c r="E209" s="45">
        <f>I209+M209+Q209+U209</f>
        <v>78.7</v>
      </c>
      <c r="F209" s="45">
        <v>0</v>
      </c>
      <c r="G209" s="45">
        <v>15</v>
      </c>
      <c r="H209" s="45">
        <v>12.74177</v>
      </c>
      <c r="I209" s="48">
        <f>SUM(F209:H209)</f>
        <v>27.741770000000002</v>
      </c>
      <c r="J209" s="45">
        <v>8.25823</v>
      </c>
      <c r="K209" s="45">
        <v>6.0447</v>
      </c>
      <c r="L209" s="45">
        <v>0</v>
      </c>
      <c r="M209" s="48">
        <f t="shared" si="110"/>
        <v>14.30293</v>
      </c>
      <c r="N209" s="45"/>
      <c r="O209" s="45"/>
      <c r="P209" s="45"/>
      <c r="Q209" s="48"/>
      <c r="R209" s="45">
        <v>8.3553</v>
      </c>
      <c r="S209" s="45">
        <v>13.3</v>
      </c>
      <c r="T209" s="45">
        <v>15</v>
      </c>
      <c r="U209" s="48">
        <f t="shared" si="111"/>
        <v>36.6553</v>
      </c>
    </row>
    <row r="210" spans="1:21" ht="12.75">
      <c r="A210" s="43" t="s">
        <v>118</v>
      </c>
      <c r="B210" s="43">
        <v>611</v>
      </c>
      <c r="C210" s="44" t="s">
        <v>155</v>
      </c>
      <c r="D210" s="45"/>
      <c r="E210" s="45">
        <f>I210+M210+Q210+U210</f>
        <v>43.300000000000004</v>
      </c>
      <c r="F210" s="45">
        <v>0.8</v>
      </c>
      <c r="G210" s="45">
        <v>6.4</v>
      </c>
      <c r="H210" s="45">
        <v>-2.33535</v>
      </c>
      <c r="I210" s="48">
        <f>SUM(F210:H210)</f>
        <v>4.86465</v>
      </c>
      <c r="J210" s="45">
        <v>12.63535</v>
      </c>
      <c r="K210" s="45">
        <v>3.9</v>
      </c>
      <c r="L210" s="45">
        <v>-10.66198</v>
      </c>
      <c r="M210" s="48">
        <f t="shared" si="110"/>
        <v>5.873370000000001</v>
      </c>
      <c r="N210" s="45">
        <v>17.36198</v>
      </c>
      <c r="O210" s="45">
        <v>2.8</v>
      </c>
      <c r="P210" s="45">
        <v>2.8</v>
      </c>
      <c r="Q210" s="48">
        <f>SUM(N210:P210)</f>
        <v>22.96198</v>
      </c>
      <c r="R210" s="45">
        <v>2.8</v>
      </c>
      <c r="S210" s="45">
        <v>3.1</v>
      </c>
      <c r="T210" s="45">
        <v>3.7</v>
      </c>
      <c r="U210" s="48">
        <f t="shared" si="111"/>
        <v>9.600000000000001</v>
      </c>
    </row>
    <row r="211" spans="1:21" ht="12.75">
      <c r="A211" s="43" t="s">
        <v>119</v>
      </c>
      <c r="B211" s="43">
        <v>611</v>
      </c>
      <c r="C211" s="44" t="s">
        <v>155</v>
      </c>
      <c r="D211" s="45"/>
      <c r="E211" s="45">
        <f>I211+M211+Q211+U211</f>
        <v>0.8</v>
      </c>
      <c r="F211" s="45">
        <v>0</v>
      </c>
      <c r="G211" s="45">
        <v>0.1</v>
      </c>
      <c r="H211" s="45">
        <v>0.01006</v>
      </c>
      <c r="I211" s="48">
        <f>SUM(F211:H211)</f>
        <v>0.11006</v>
      </c>
      <c r="J211" s="45">
        <v>0.14994</v>
      </c>
      <c r="K211" s="45">
        <v>0.07</v>
      </c>
      <c r="L211" s="45">
        <v>-0.05485</v>
      </c>
      <c r="M211" s="48">
        <f t="shared" si="110"/>
        <v>0.16509</v>
      </c>
      <c r="N211" s="45">
        <v>0.18485</v>
      </c>
      <c r="O211" s="45">
        <v>0.07</v>
      </c>
      <c r="P211" s="45">
        <v>0.07</v>
      </c>
      <c r="Q211" s="48">
        <f>SUM(N211:P211)</f>
        <v>0.32485</v>
      </c>
      <c r="R211" s="45">
        <v>0.06</v>
      </c>
      <c r="S211" s="45">
        <v>0.07</v>
      </c>
      <c r="T211" s="45">
        <v>0.07</v>
      </c>
      <c r="U211" s="48">
        <f t="shared" si="111"/>
        <v>0.2</v>
      </c>
    </row>
    <row r="212" spans="1:21" ht="12.75">
      <c r="A212" s="43" t="s">
        <v>102</v>
      </c>
      <c r="B212" s="43">
        <v>611</v>
      </c>
      <c r="C212" s="44" t="s">
        <v>156</v>
      </c>
      <c r="D212" s="45"/>
      <c r="E212" s="45">
        <f>Q212+U212+M212+I212</f>
        <v>55.44</v>
      </c>
      <c r="F212" s="45">
        <v>0</v>
      </c>
      <c r="G212" s="45">
        <v>3.6</v>
      </c>
      <c r="H212" s="45">
        <v>8.15744</v>
      </c>
      <c r="I212" s="48">
        <f>SUM(F212:H212)</f>
        <v>11.757439999999999</v>
      </c>
      <c r="J212" s="45">
        <v>1.94</v>
      </c>
      <c r="K212" s="45">
        <v>3.1512</v>
      </c>
      <c r="L212" s="45">
        <v>10.42601</v>
      </c>
      <c r="M212" s="48">
        <f t="shared" si="110"/>
        <v>15.517209999999999</v>
      </c>
      <c r="N212" s="45">
        <v>0</v>
      </c>
      <c r="O212" s="45">
        <v>2.76535</v>
      </c>
      <c r="P212" s="45">
        <v>4.7</v>
      </c>
      <c r="Q212" s="48">
        <f>SUM(N212:P212)</f>
        <v>7.465350000000001</v>
      </c>
      <c r="R212" s="45">
        <v>6.9</v>
      </c>
      <c r="S212" s="45">
        <v>6.9</v>
      </c>
      <c r="T212" s="45">
        <v>6.9</v>
      </c>
      <c r="U212" s="48">
        <f t="shared" si="111"/>
        <v>20.700000000000003</v>
      </c>
    </row>
    <row r="213" spans="1:21" ht="12.75">
      <c r="A213" s="43" t="s">
        <v>104</v>
      </c>
      <c r="B213" s="43">
        <v>611</v>
      </c>
      <c r="C213" s="44" t="s">
        <v>157</v>
      </c>
      <c r="D213" s="45"/>
      <c r="E213" s="45">
        <f>Q213+U213+M213+I213</f>
        <v>48.1</v>
      </c>
      <c r="F213" s="45">
        <v>0</v>
      </c>
      <c r="G213" s="45">
        <v>5</v>
      </c>
      <c r="H213" s="45">
        <v>1.6</v>
      </c>
      <c r="I213" s="48">
        <f>F213+G213+H213</f>
        <v>6.6</v>
      </c>
      <c r="J213" s="45">
        <v>7.4</v>
      </c>
      <c r="K213" s="45">
        <v>4</v>
      </c>
      <c r="L213" s="45">
        <v>-0.51</v>
      </c>
      <c r="M213" s="48">
        <f t="shared" si="110"/>
        <v>10.89</v>
      </c>
      <c r="N213" s="45">
        <v>8.51</v>
      </c>
      <c r="O213" s="45">
        <v>4</v>
      </c>
      <c r="P213" s="45">
        <v>4</v>
      </c>
      <c r="Q213" s="48">
        <f>SUM(N213:P213)</f>
        <v>16.509999999999998</v>
      </c>
      <c r="R213" s="45">
        <v>4.7</v>
      </c>
      <c r="S213" s="45">
        <v>4.7</v>
      </c>
      <c r="T213" s="45">
        <v>4.7</v>
      </c>
      <c r="U213" s="48">
        <f t="shared" si="111"/>
        <v>14.100000000000001</v>
      </c>
    </row>
    <row r="214" spans="1:21" ht="12.75">
      <c r="A214" s="43" t="s">
        <v>106</v>
      </c>
      <c r="B214" s="43">
        <v>611</v>
      </c>
      <c r="C214" s="44" t="s">
        <v>158</v>
      </c>
      <c r="D214" s="45"/>
      <c r="E214" s="45">
        <f>M214+Q214+U214+I214</f>
        <v>34</v>
      </c>
      <c r="F214" s="45">
        <v>9</v>
      </c>
      <c r="G214" s="45">
        <v>0</v>
      </c>
      <c r="H214" s="45">
        <v>-1.054</v>
      </c>
      <c r="I214" s="48">
        <f>F214+G214+H214</f>
        <v>7.946</v>
      </c>
      <c r="J214" s="45">
        <v>6.654</v>
      </c>
      <c r="K214" s="45">
        <v>0</v>
      </c>
      <c r="L214" s="45">
        <v>1.33</v>
      </c>
      <c r="M214" s="48">
        <f t="shared" si="110"/>
        <v>7.984</v>
      </c>
      <c r="N214" s="45">
        <v>4.27</v>
      </c>
      <c r="O214" s="45">
        <v>2.8</v>
      </c>
      <c r="P214" s="45">
        <v>2.8</v>
      </c>
      <c r="Q214" s="48">
        <f>P214+N214+O214</f>
        <v>9.87</v>
      </c>
      <c r="R214" s="45">
        <v>2.7</v>
      </c>
      <c r="S214" s="45">
        <v>5.5</v>
      </c>
      <c r="T214" s="45">
        <v>0</v>
      </c>
      <c r="U214" s="48">
        <f>R214+S214+T214</f>
        <v>8.2</v>
      </c>
    </row>
    <row r="215" spans="1:21" ht="12.75">
      <c r="A215" s="43" t="s">
        <v>114</v>
      </c>
      <c r="B215" s="43">
        <v>611</v>
      </c>
      <c r="C215" s="44" t="s">
        <v>159</v>
      </c>
      <c r="D215" s="45"/>
      <c r="E215" s="45">
        <f>Q215+U215+I215+M215</f>
        <v>16.599999999999998</v>
      </c>
      <c r="F215" s="45">
        <f>F217</f>
        <v>0</v>
      </c>
      <c r="G215" s="45">
        <f>G217</f>
        <v>5.6975</v>
      </c>
      <c r="H215" s="45">
        <f>H217</f>
        <v>5.585</v>
      </c>
      <c r="I215" s="48">
        <f>F215+G215+H215</f>
        <v>11.282499999999999</v>
      </c>
      <c r="J215" s="45">
        <f>J217</f>
        <v>0</v>
      </c>
      <c r="K215" s="45">
        <f>K217</f>
        <v>0</v>
      </c>
      <c r="L215" s="45">
        <f>L217</f>
        <v>0</v>
      </c>
      <c r="M215" s="48">
        <f>J215+K215+L215</f>
        <v>0</v>
      </c>
      <c r="N215" s="45">
        <f>N216+N217</f>
        <v>0</v>
      </c>
      <c r="O215" s="45">
        <f>O216+O217</f>
        <v>0</v>
      </c>
      <c r="P215" s="45">
        <f>P216+P217</f>
        <v>1.1175</v>
      </c>
      <c r="Q215" s="48">
        <f>SUM(N215:P215)</f>
        <v>1.1175</v>
      </c>
      <c r="R215" s="45">
        <f>R216+R217</f>
        <v>1.4</v>
      </c>
      <c r="S215" s="45">
        <f>S216+S217</f>
        <v>1.4</v>
      </c>
      <c r="T215" s="45">
        <f>T216+T217</f>
        <v>1.4</v>
      </c>
      <c r="U215" s="48">
        <f>SUM(R215:T215)</f>
        <v>4.199999999999999</v>
      </c>
    </row>
    <row r="216" spans="1:21" ht="12.75">
      <c r="A216" s="43" t="s">
        <v>108</v>
      </c>
      <c r="B216" s="43">
        <v>611</v>
      </c>
      <c r="C216" s="44" t="s">
        <v>160</v>
      </c>
      <c r="D216" s="45"/>
      <c r="E216" s="45">
        <f>Q216+U216</f>
        <v>0</v>
      </c>
      <c r="F216" s="45"/>
      <c r="G216" s="45"/>
      <c r="H216" s="45"/>
      <c r="I216" s="48"/>
      <c r="J216" s="45"/>
      <c r="K216" s="45"/>
      <c r="L216" s="45"/>
      <c r="M216" s="48"/>
      <c r="N216" s="45">
        <v>0</v>
      </c>
      <c r="O216" s="45">
        <v>0</v>
      </c>
      <c r="P216" s="45">
        <v>0</v>
      </c>
      <c r="Q216" s="48">
        <f>SUM(N216:P216)</f>
        <v>0</v>
      </c>
      <c r="R216" s="45">
        <v>0</v>
      </c>
      <c r="S216" s="45">
        <v>0</v>
      </c>
      <c r="T216" s="45">
        <v>0</v>
      </c>
      <c r="U216" s="48">
        <f>SUM(R216:T216)</f>
        <v>0</v>
      </c>
    </row>
    <row r="217" spans="1:21" ht="12.75">
      <c r="A217" s="43" t="s">
        <v>110</v>
      </c>
      <c r="B217" s="43">
        <v>611</v>
      </c>
      <c r="C217" s="44" t="s">
        <v>161</v>
      </c>
      <c r="D217" s="45"/>
      <c r="E217" s="45">
        <f>Q217+U217+I217+M217</f>
        <v>16.599999999999998</v>
      </c>
      <c r="F217" s="45">
        <f>F218</f>
        <v>0</v>
      </c>
      <c r="G217" s="45">
        <f>G218</f>
        <v>5.6975</v>
      </c>
      <c r="H217" s="45">
        <f>H218</f>
        <v>5.585</v>
      </c>
      <c r="I217" s="48">
        <f>F217+G217+H217</f>
        <v>11.282499999999999</v>
      </c>
      <c r="J217" s="45">
        <f>J218</f>
        <v>0</v>
      </c>
      <c r="K217" s="45">
        <f>K218</f>
        <v>0</v>
      </c>
      <c r="L217" s="45">
        <f>L218</f>
        <v>0</v>
      </c>
      <c r="M217" s="48">
        <f>J217+K217+L217</f>
        <v>0</v>
      </c>
      <c r="N217" s="45">
        <f>N218</f>
        <v>0</v>
      </c>
      <c r="O217" s="45">
        <f>O218</f>
        <v>0</v>
      </c>
      <c r="P217" s="45">
        <f>P218</f>
        <v>1.1175</v>
      </c>
      <c r="Q217" s="48">
        <f>SUM(N217:P217)</f>
        <v>1.1175</v>
      </c>
      <c r="R217" s="45">
        <f>R218</f>
        <v>1.4</v>
      </c>
      <c r="S217" s="45">
        <f>S218</f>
        <v>1.4</v>
      </c>
      <c r="T217" s="45">
        <f>T218</f>
        <v>1.4</v>
      </c>
      <c r="U217" s="48">
        <f>SUM(R217:T217)</f>
        <v>4.199999999999999</v>
      </c>
    </row>
    <row r="218" spans="1:21" ht="12.75">
      <c r="A218" s="43" t="s">
        <v>116</v>
      </c>
      <c r="B218" s="43">
        <v>611</v>
      </c>
      <c r="C218" s="44" t="s">
        <v>161</v>
      </c>
      <c r="D218" s="45"/>
      <c r="E218" s="45">
        <f>Q218+U218+I218+M218</f>
        <v>16.599999999999998</v>
      </c>
      <c r="F218" s="45">
        <v>0</v>
      </c>
      <c r="G218" s="45">
        <v>5.6975</v>
      </c>
      <c r="H218" s="45">
        <v>5.585</v>
      </c>
      <c r="I218" s="48">
        <f>SUM(F218:H218)</f>
        <v>11.282499999999999</v>
      </c>
      <c r="J218" s="45">
        <v>0</v>
      </c>
      <c r="K218" s="45">
        <v>0</v>
      </c>
      <c r="L218" s="45">
        <v>0</v>
      </c>
      <c r="M218" s="48">
        <f>SUM(J218:L218)</f>
        <v>0</v>
      </c>
      <c r="N218" s="45">
        <v>0</v>
      </c>
      <c r="O218" s="45">
        <v>0</v>
      </c>
      <c r="P218" s="45">
        <v>1.1175</v>
      </c>
      <c r="Q218" s="48">
        <f>SUM(N218:P218)</f>
        <v>1.1175</v>
      </c>
      <c r="R218" s="45">
        <v>1.4</v>
      </c>
      <c r="S218" s="45">
        <v>1.4</v>
      </c>
      <c r="T218" s="45">
        <v>1.4</v>
      </c>
      <c r="U218" s="48">
        <f>SUM(R218:T218)</f>
        <v>4.199999999999999</v>
      </c>
    </row>
    <row r="219" spans="1:21" ht="45.75" customHeight="1">
      <c r="A219" s="46" t="s">
        <v>216</v>
      </c>
      <c r="B219" s="46">
        <v>611</v>
      </c>
      <c r="C219" s="44"/>
      <c r="D219" s="45"/>
      <c r="E219" s="71">
        <f aca="true" t="shared" si="112" ref="E219:U219">E220</f>
        <v>4092.5</v>
      </c>
      <c r="F219" s="50">
        <f t="shared" si="112"/>
        <v>0</v>
      </c>
      <c r="G219" s="50">
        <f t="shared" si="112"/>
        <v>0</v>
      </c>
      <c r="H219" s="50">
        <f t="shared" si="112"/>
        <v>823.964</v>
      </c>
      <c r="I219" s="49">
        <f t="shared" si="112"/>
        <v>823.964</v>
      </c>
      <c r="J219" s="50">
        <f t="shared" si="112"/>
        <v>0</v>
      </c>
      <c r="K219" s="50">
        <f t="shared" si="112"/>
        <v>472.316</v>
      </c>
      <c r="L219" s="50">
        <f t="shared" si="112"/>
        <v>648.29</v>
      </c>
      <c r="M219" s="49">
        <f t="shared" si="112"/>
        <v>1120.606</v>
      </c>
      <c r="N219" s="50">
        <f t="shared" si="112"/>
        <v>331.69</v>
      </c>
      <c r="O219" s="50">
        <f t="shared" si="112"/>
        <v>363.3</v>
      </c>
      <c r="P219" s="50">
        <f t="shared" si="112"/>
        <v>363.3</v>
      </c>
      <c r="Q219" s="49">
        <f t="shared" si="112"/>
        <v>1058.29</v>
      </c>
      <c r="R219" s="50">
        <f t="shared" si="112"/>
        <v>363.09999999999997</v>
      </c>
      <c r="S219" s="50">
        <f t="shared" si="112"/>
        <v>363.2</v>
      </c>
      <c r="T219" s="50">
        <f t="shared" si="112"/>
        <v>363.34000000000003</v>
      </c>
      <c r="U219" s="49">
        <f t="shared" si="112"/>
        <v>1089.6399999999999</v>
      </c>
    </row>
    <row r="220" spans="1:21" ht="14.25" customHeight="1">
      <c r="A220" s="43" t="s">
        <v>112</v>
      </c>
      <c r="B220" s="43">
        <v>611</v>
      </c>
      <c r="C220" s="44" t="s">
        <v>149</v>
      </c>
      <c r="D220" s="45"/>
      <c r="E220" s="56">
        <f>I220+M220+Q220+U220</f>
        <v>4092.5</v>
      </c>
      <c r="F220" s="45">
        <f>F221+F222</f>
        <v>0</v>
      </c>
      <c r="G220" s="45">
        <f>G221+G222</f>
        <v>0</v>
      </c>
      <c r="H220" s="45">
        <f>H221+H222</f>
        <v>823.964</v>
      </c>
      <c r="I220" s="48">
        <f>F220+G220+H220</f>
        <v>823.964</v>
      </c>
      <c r="J220" s="45">
        <f>J221+J222</f>
        <v>0</v>
      </c>
      <c r="K220" s="45">
        <f>K221+K222</f>
        <v>472.316</v>
      </c>
      <c r="L220" s="45">
        <f>L221+L222</f>
        <v>648.29</v>
      </c>
      <c r="M220" s="48">
        <f>J220+K220+L220</f>
        <v>1120.606</v>
      </c>
      <c r="N220" s="45">
        <f>N221+N222</f>
        <v>331.69</v>
      </c>
      <c r="O220" s="45">
        <f>O221+O222</f>
        <v>363.3</v>
      </c>
      <c r="P220" s="45">
        <f>P221+P222</f>
        <v>363.3</v>
      </c>
      <c r="Q220" s="48">
        <f>N220+O220+P220</f>
        <v>1058.29</v>
      </c>
      <c r="R220" s="45">
        <f>R221+R222</f>
        <v>363.09999999999997</v>
      </c>
      <c r="S220" s="45">
        <f>S221+S222</f>
        <v>363.2</v>
      </c>
      <c r="T220" s="45">
        <f>T221+T222</f>
        <v>363.34000000000003</v>
      </c>
      <c r="U220" s="48">
        <f>R220+S220+T220</f>
        <v>1089.6399999999999</v>
      </c>
    </row>
    <row r="221" spans="1:21" ht="12.75">
      <c r="A221" s="43" t="s">
        <v>90</v>
      </c>
      <c r="B221" s="43">
        <v>611</v>
      </c>
      <c r="C221" s="44" t="s">
        <v>150</v>
      </c>
      <c r="D221" s="45"/>
      <c r="E221" s="56">
        <f>I221+M221+Q221+U221</f>
        <v>3143.2000000000003</v>
      </c>
      <c r="F221" s="45">
        <v>0</v>
      </c>
      <c r="G221" s="45">
        <v>0</v>
      </c>
      <c r="H221" s="45">
        <v>632.2498</v>
      </c>
      <c r="I221" s="48">
        <f>F221+G221+H221</f>
        <v>632.2498</v>
      </c>
      <c r="J221" s="45">
        <v>0</v>
      </c>
      <c r="K221" s="45">
        <v>363.3502</v>
      </c>
      <c r="L221" s="45">
        <v>497.4068</v>
      </c>
      <c r="M221" s="48">
        <f>J221+K221+L221</f>
        <v>860.757</v>
      </c>
      <c r="N221" s="45">
        <v>255.2932</v>
      </c>
      <c r="O221" s="45">
        <v>279</v>
      </c>
      <c r="P221" s="45">
        <v>279</v>
      </c>
      <c r="Q221" s="48">
        <f>N221+O221+P221</f>
        <v>813.2932000000001</v>
      </c>
      <c r="R221" s="45">
        <v>278.9</v>
      </c>
      <c r="S221" s="45">
        <v>279</v>
      </c>
      <c r="T221" s="45">
        <v>279</v>
      </c>
      <c r="U221" s="48">
        <f>R221+S221+T221</f>
        <v>836.9</v>
      </c>
    </row>
    <row r="222" spans="1:21" ht="12.75">
      <c r="A222" s="43" t="s">
        <v>94</v>
      </c>
      <c r="B222" s="43">
        <v>611</v>
      </c>
      <c r="C222" s="44" t="s">
        <v>152</v>
      </c>
      <c r="D222" s="45"/>
      <c r="E222" s="56">
        <f>I222+M222+Q222+U222</f>
        <v>949.3</v>
      </c>
      <c r="F222" s="45">
        <v>0</v>
      </c>
      <c r="G222" s="45">
        <v>0</v>
      </c>
      <c r="H222" s="45">
        <v>191.7142</v>
      </c>
      <c r="I222" s="48">
        <f>F222+G222+H222</f>
        <v>191.7142</v>
      </c>
      <c r="J222" s="45">
        <v>0</v>
      </c>
      <c r="K222" s="45">
        <v>108.9658</v>
      </c>
      <c r="L222" s="45">
        <v>150.8832</v>
      </c>
      <c r="M222" s="48">
        <f>J222+K222+L222</f>
        <v>259.849</v>
      </c>
      <c r="N222" s="45">
        <v>76.3968</v>
      </c>
      <c r="O222" s="45">
        <v>84.3</v>
      </c>
      <c r="P222" s="45">
        <v>84.3</v>
      </c>
      <c r="Q222" s="48">
        <f>N222+O222+P222</f>
        <v>244.9968</v>
      </c>
      <c r="R222" s="45">
        <v>84.2</v>
      </c>
      <c r="S222" s="45">
        <v>84.2</v>
      </c>
      <c r="T222" s="45">
        <v>84.34</v>
      </c>
      <c r="U222" s="48">
        <f>R222+S222+T222</f>
        <v>252.74</v>
      </c>
    </row>
    <row r="223" spans="1:21" ht="55.5" customHeight="1">
      <c r="A223" s="46" t="s">
        <v>217</v>
      </c>
      <c r="B223" s="46">
        <v>611</v>
      </c>
      <c r="C223" s="44"/>
      <c r="D223" s="45"/>
      <c r="E223" s="49">
        <f aca="true" t="shared" si="113" ref="E223:U223">E224</f>
        <v>304.916</v>
      </c>
      <c r="F223" s="50">
        <f t="shared" si="113"/>
        <v>0</v>
      </c>
      <c r="G223" s="50">
        <f t="shared" si="113"/>
        <v>278</v>
      </c>
      <c r="H223" s="50">
        <f t="shared" si="113"/>
        <v>26.916</v>
      </c>
      <c r="I223" s="49">
        <f t="shared" si="113"/>
        <v>304.916</v>
      </c>
      <c r="J223" s="50">
        <f t="shared" si="113"/>
        <v>0</v>
      </c>
      <c r="K223" s="50">
        <f t="shared" si="113"/>
        <v>0</v>
      </c>
      <c r="L223" s="50">
        <f t="shared" si="113"/>
        <v>0</v>
      </c>
      <c r="M223" s="49">
        <f t="shared" si="113"/>
        <v>0</v>
      </c>
      <c r="N223" s="50">
        <f t="shared" si="113"/>
        <v>0</v>
      </c>
      <c r="O223" s="50">
        <f t="shared" si="113"/>
        <v>0</v>
      </c>
      <c r="P223" s="50">
        <f t="shared" si="113"/>
        <v>0</v>
      </c>
      <c r="Q223" s="49">
        <f t="shared" si="113"/>
        <v>0</v>
      </c>
      <c r="R223" s="50">
        <f t="shared" si="113"/>
        <v>0</v>
      </c>
      <c r="S223" s="50">
        <f t="shared" si="113"/>
        <v>0</v>
      </c>
      <c r="T223" s="50">
        <f t="shared" si="113"/>
        <v>0</v>
      </c>
      <c r="U223" s="49">
        <f t="shared" si="113"/>
        <v>0</v>
      </c>
    </row>
    <row r="224" spans="1:21" ht="13.5" customHeight="1">
      <c r="A224" s="43" t="s">
        <v>112</v>
      </c>
      <c r="B224" s="43">
        <v>611</v>
      </c>
      <c r="C224" s="44" t="s">
        <v>149</v>
      </c>
      <c r="D224" s="45"/>
      <c r="E224" s="48">
        <f>I224+M224+Q224+U224</f>
        <v>304.916</v>
      </c>
      <c r="F224" s="45">
        <f>F225+F226</f>
        <v>0</v>
      </c>
      <c r="G224" s="45">
        <f>G225+G226</f>
        <v>278</v>
      </c>
      <c r="H224" s="45">
        <f>H225+H226</f>
        <v>26.916</v>
      </c>
      <c r="I224" s="48">
        <f>F224+G224+H224</f>
        <v>304.916</v>
      </c>
      <c r="J224" s="45">
        <f>J225+J226</f>
        <v>0</v>
      </c>
      <c r="K224" s="45">
        <f>K225+K226</f>
        <v>0</v>
      </c>
      <c r="L224" s="45">
        <f>L225+L226</f>
        <v>0</v>
      </c>
      <c r="M224" s="48">
        <f>J224+K224+L224</f>
        <v>0</v>
      </c>
      <c r="N224" s="45">
        <f>N225+N226</f>
        <v>0</v>
      </c>
      <c r="O224" s="45">
        <f>O225+O226</f>
        <v>0</v>
      </c>
      <c r="P224" s="45">
        <f>P225+P226</f>
        <v>0</v>
      </c>
      <c r="Q224" s="48">
        <f>N224+O224+P224</f>
        <v>0</v>
      </c>
      <c r="R224" s="45">
        <f>R225+R226</f>
        <v>0</v>
      </c>
      <c r="S224" s="45">
        <f>S225+S226</f>
        <v>0</v>
      </c>
      <c r="T224" s="45">
        <f>T225+T226</f>
        <v>0</v>
      </c>
      <c r="U224" s="48">
        <f>R224+S224+T224</f>
        <v>0</v>
      </c>
    </row>
    <row r="225" spans="1:21" ht="12.75">
      <c r="A225" s="43" t="s">
        <v>90</v>
      </c>
      <c r="B225" s="43">
        <v>611</v>
      </c>
      <c r="C225" s="44" t="s">
        <v>150</v>
      </c>
      <c r="D225" s="45"/>
      <c r="E225" s="48">
        <f>I225+M225+Q225+U225</f>
        <v>234.2</v>
      </c>
      <c r="F225" s="45">
        <v>0</v>
      </c>
      <c r="G225" s="45">
        <v>213.5</v>
      </c>
      <c r="H225" s="45">
        <v>20.7</v>
      </c>
      <c r="I225" s="48">
        <f>F225+G225+H225</f>
        <v>234.2</v>
      </c>
      <c r="J225" s="45">
        <v>0</v>
      </c>
      <c r="K225" s="45">
        <v>0</v>
      </c>
      <c r="L225" s="45">
        <v>0</v>
      </c>
      <c r="M225" s="48">
        <f>J225+K225+L225</f>
        <v>0</v>
      </c>
      <c r="N225" s="45">
        <v>0</v>
      </c>
      <c r="O225" s="45">
        <v>0</v>
      </c>
      <c r="P225" s="45">
        <v>0</v>
      </c>
      <c r="Q225" s="48">
        <f>N225+O225+P225</f>
        <v>0</v>
      </c>
      <c r="R225" s="45">
        <v>0</v>
      </c>
      <c r="S225" s="45">
        <v>0</v>
      </c>
      <c r="T225" s="45">
        <v>0</v>
      </c>
      <c r="U225" s="48">
        <f>R225+S225+T225</f>
        <v>0</v>
      </c>
    </row>
    <row r="226" spans="1:21" ht="12.75">
      <c r="A226" s="43" t="s">
        <v>94</v>
      </c>
      <c r="B226" s="43">
        <v>611</v>
      </c>
      <c r="C226" s="44" t="s">
        <v>152</v>
      </c>
      <c r="D226" s="45"/>
      <c r="E226" s="48">
        <f>I226+M226+Q226+U226</f>
        <v>70.716</v>
      </c>
      <c r="F226" s="45">
        <v>0</v>
      </c>
      <c r="G226" s="45">
        <v>64.5</v>
      </c>
      <c r="H226" s="45">
        <v>6.216</v>
      </c>
      <c r="I226" s="48">
        <f>F226+G226+H226</f>
        <v>70.716</v>
      </c>
      <c r="J226" s="45">
        <v>0</v>
      </c>
      <c r="K226" s="45">
        <v>0</v>
      </c>
      <c r="L226" s="45">
        <v>0</v>
      </c>
      <c r="M226" s="48">
        <f>J226+K226+L226</f>
        <v>0</v>
      </c>
      <c r="N226" s="45">
        <v>0</v>
      </c>
      <c r="O226" s="45">
        <v>0</v>
      </c>
      <c r="P226" s="45">
        <v>0</v>
      </c>
      <c r="Q226" s="48">
        <f>N226+O226+P226</f>
        <v>0</v>
      </c>
      <c r="R226" s="45">
        <v>0</v>
      </c>
      <c r="S226" s="45">
        <v>0</v>
      </c>
      <c r="T226" s="45">
        <v>0</v>
      </c>
      <c r="U226" s="48">
        <f>R226+S226+T226</f>
        <v>0</v>
      </c>
    </row>
    <row r="227" spans="1:21" ht="18" customHeight="1">
      <c r="A227" s="46" t="s">
        <v>141</v>
      </c>
      <c r="B227" s="46"/>
      <c r="C227" s="44"/>
      <c r="D227" s="45"/>
      <c r="E227" s="50">
        <f aca="true" t="shared" si="114" ref="E227:E236">I227+M227+Q227+U227</f>
        <v>245.09999999999997</v>
      </c>
      <c r="F227" s="50">
        <f>F228</f>
        <v>20.43</v>
      </c>
      <c r="G227" s="50">
        <f>G228</f>
        <v>20.43</v>
      </c>
      <c r="H227" s="50">
        <f>H228</f>
        <v>20.4183</v>
      </c>
      <c r="I227" s="49">
        <f aca="true" t="shared" si="115" ref="I227:I233">SUM(F227:H227)</f>
        <v>61.2783</v>
      </c>
      <c r="J227" s="50">
        <f>J228</f>
        <v>20.4517</v>
      </c>
      <c r="K227" s="50">
        <f>K228</f>
        <v>20.43</v>
      </c>
      <c r="L227" s="50">
        <f>L228</f>
        <v>16.67846</v>
      </c>
      <c r="M227" s="49">
        <f aca="true" t="shared" si="116" ref="M227:M238">SUM(J227:L227)</f>
        <v>57.560159999999996</v>
      </c>
      <c r="N227" s="50">
        <f>N228</f>
        <v>24.19154</v>
      </c>
      <c r="O227" s="50">
        <f>O228</f>
        <v>20.43</v>
      </c>
      <c r="P227" s="50">
        <f>P228</f>
        <v>20.44</v>
      </c>
      <c r="Q227" s="49">
        <f aca="true" t="shared" si="117" ref="Q227:Q237">SUM(N227:P227)</f>
        <v>65.06154</v>
      </c>
      <c r="R227" s="50">
        <f>R228</f>
        <v>20.43</v>
      </c>
      <c r="S227" s="50">
        <f>S228</f>
        <v>20.43</v>
      </c>
      <c r="T227" s="50">
        <f>T228</f>
        <v>20.34</v>
      </c>
      <c r="U227" s="49">
        <f aca="true" t="shared" si="118" ref="U227:U233">SUM(R227:T227)</f>
        <v>61.2</v>
      </c>
    </row>
    <row r="228" spans="1:21" ht="15" customHeight="1">
      <c r="A228" s="43" t="s">
        <v>142</v>
      </c>
      <c r="B228" s="43"/>
      <c r="C228" s="44" t="s">
        <v>143</v>
      </c>
      <c r="D228" s="45"/>
      <c r="E228" s="45">
        <f t="shared" si="114"/>
        <v>245.09999999999997</v>
      </c>
      <c r="F228" s="45">
        <v>20.43</v>
      </c>
      <c r="G228" s="45">
        <v>20.43</v>
      </c>
      <c r="H228" s="45">
        <v>20.4183</v>
      </c>
      <c r="I228" s="48">
        <f t="shared" si="115"/>
        <v>61.2783</v>
      </c>
      <c r="J228" s="45">
        <v>20.4517</v>
      </c>
      <c r="K228" s="45">
        <v>20.43</v>
      </c>
      <c r="L228" s="45">
        <v>16.67846</v>
      </c>
      <c r="M228" s="48">
        <f t="shared" si="116"/>
        <v>57.560159999999996</v>
      </c>
      <c r="N228" s="45">
        <v>24.19154</v>
      </c>
      <c r="O228" s="45">
        <v>20.43</v>
      </c>
      <c r="P228" s="45">
        <v>20.44</v>
      </c>
      <c r="Q228" s="48">
        <f t="shared" si="117"/>
        <v>65.06154</v>
      </c>
      <c r="R228" s="45">
        <v>20.43</v>
      </c>
      <c r="S228" s="45">
        <v>20.43</v>
      </c>
      <c r="T228" s="45">
        <v>20.34</v>
      </c>
      <c r="U228" s="48">
        <f t="shared" si="118"/>
        <v>61.2</v>
      </c>
    </row>
    <row r="229" spans="1:21" ht="33" customHeight="1">
      <c r="A229" s="46" t="s">
        <v>164</v>
      </c>
      <c r="B229" s="46">
        <v>500</v>
      </c>
      <c r="C229" s="47"/>
      <c r="D229" s="48"/>
      <c r="E229" s="49">
        <f t="shared" si="114"/>
        <v>659.9</v>
      </c>
      <c r="F229" s="49">
        <f>F230</f>
        <v>0</v>
      </c>
      <c r="G229" s="49">
        <f>G230</f>
        <v>0</v>
      </c>
      <c r="H229" s="49">
        <f>H230</f>
        <v>0</v>
      </c>
      <c r="I229" s="49">
        <f t="shared" si="115"/>
        <v>0</v>
      </c>
      <c r="J229" s="49">
        <f>J230</f>
        <v>0</v>
      </c>
      <c r="K229" s="49">
        <f>K230</f>
        <v>0</v>
      </c>
      <c r="L229" s="49">
        <f>L230</f>
        <v>347.438</v>
      </c>
      <c r="M229" s="49">
        <f t="shared" si="116"/>
        <v>347.438</v>
      </c>
      <c r="N229" s="49">
        <f>N230</f>
        <v>0</v>
      </c>
      <c r="O229" s="49">
        <f>O230</f>
        <v>0</v>
      </c>
      <c r="P229" s="49">
        <f>P230</f>
        <v>0</v>
      </c>
      <c r="Q229" s="49">
        <f t="shared" si="117"/>
        <v>0</v>
      </c>
      <c r="R229" s="49">
        <f>R230</f>
        <v>0</v>
      </c>
      <c r="S229" s="49">
        <f>S230</f>
        <v>312.462</v>
      </c>
      <c r="T229" s="49">
        <f>T230</f>
        <v>0</v>
      </c>
      <c r="U229" s="49">
        <f t="shared" si="118"/>
        <v>312.462</v>
      </c>
    </row>
    <row r="230" spans="1:21" ht="12.75">
      <c r="A230" s="43" t="s">
        <v>129</v>
      </c>
      <c r="B230" s="43">
        <v>540</v>
      </c>
      <c r="C230" s="44" t="s">
        <v>130</v>
      </c>
      <c r="D230" s="45"/>
      <c r="E230" s="45">
        <f t="shared" si="114"/>
        <v>659.9</v>
      </c>
      <c r="F230" s="45"/>
      <c r="G230" s="45"/>
      <c r="H230" s="45"/>
      <c r="I230" s="48">
        <f t="shared" si="115"/>
        <v>0</v>
      </c>
      <c r="J230" s="45"/>
      <c r="K230" s="45"/>
      <c r="L230" s="45">
        <v>347.438</v>
      </c>
      <c r="M230" s="48">
        <f t="shared" si="116"/>
        <v>347.438</v>
      </c>
      <c r="N230" s="45">
        <v>0</v>
      </c>
      <c r="O230" s="45">
        <v>0</v>
      </c>
      <c r="P230" s="45">
        <v>0</v>
      </c>
      <c r="Q230" s="48">
        <f t="shared" si="117"/>
        <v>0</v>
      </c>
      <c r="R230" s="45">
        <v>0</v>
      </c>
      <c r="S230" s="45">
        <v>312.462</v>
      </c>
      <c r="T230" s="45">
        <v>0</v>
      </c>
      <c r="U230" s="48">
        <f t="shared" si="118"/>
        <v>312.462</v>
      </c>
    </row>
    <row r="231" spans="1:21" ht="31.5" customHeight="1">
      <c r="A231" s="46" t="s">
        <v>236</v>
      </c>
      <c r="B231" s="46">
        <v>500</v>
      </c>
      <c r="C231" s="47"/>
      <c r="D231" s="48"/>
      <c r="E231" s="49">
        <f>I231+M231+Q231+U231</f>
        <v>113.4</v>
      </c>
      <c r="F231" s="49">
        <f>F232</f>
        <v>0</v>
      </c>
      <c r="G231" s="49">
        <f>G232</f>
        <v>0</v>
      </c>
      <c r="H231" s="49">
        <f>H232</f>
        <v>0</v>
      </c>
      <c r="I231" s="49">
        <f>SUM(F231:H231)</f>
        <v>0</v>
      </c>
      <c r="J231" s="49">
        <f>J232</f>
        <v>0</v>
      </c>
      <c r="K231" s="49">
        <f>K232</f>
        <v>113.4</v>
      </c>
      <c r="L231" s="49">
        <f>L232</f>
        <v>0</v>
      </c>
      <c r="M231" s="49">
        <f>SUM(J231:L231)</f>
        <v>113.4</v>
      </c>
      <c r="N231" s="49">
        <f>N232</f>
        <v>0</v>
      </c>
      <c r="O231" s="49">
        <f>O232</f>
        <v>0</v>
      </c>
      <c r="P231" s="49">
        <f>P232</f>
        <v>0</v>
      </c>
      <c r="Q231" s="49">
        <f aca="true" t="shared" si="119" ref="Q231:Q236">SUM(N231:P231)</f>
        <v>0</v>
      </c>
      <c r="R231" s="49">
        <f>R232</f>
        <v>0</v>
      </c>
      <c r="S231" s="49">
        <f>S232</f>
        <v>0</v>
      </c>
      <c r="T231" s="49">
        <f>T232</f>
        <v>0</v>
      </c>
      <c r="U231" s="49">
        <f>SUM(R231:T231)</f>
        <v>0</v>
      </c>
    </row>
    <row r="232" spans="1:21" ht="12.75">
      <c r="A232" s="43" t="s">
        <v>129</v>
      </c>
      <c r="B232" s="43">
        <v>540</v>
      </c>
      <c r="C232" s="44" t="s">
        <v>130</v>
      </c>
      <c r="D232" s="45"/>
      <c r="E232" s="45">
        <f>I232+M232+Q232+U232</f>
        <v>113.4</v>
      </c>
      <c r="F232" s="45"/>
      <c r="G232" s="45"/>
      <c r="H232" s="45"/>
      <c r="I232" s="48">
        <f>SUM(F232:H232)</f>
        <v>0</v>
      </c>
      <c r="J232" s="45"/>
      <c r="K232" s="45">
        <v>113.4</v>
      </c>
      <c r="L232" s="45"/>
      <c r="M232" s="48">
        <f>SUM(J232:L232)</f>
        <v>113.4</v>
      </c>
      <c r="N232" s="45">
        <v>0</v>
      </c>
      <c r="O232" s="45">
        <v>0</v>
      </c>
      <c r="P232" s="45">
        <v>0</v>
      </c>
      <c r="Q232" s="48">
        <f t="shared" si="119"/>
        <v>0</v>
      </c>
      <c r="R232" s="45">
        <v>0</v>
      </c>
      <c r="S232" s="45">
        <v>0</v>
      </c>
      <c r="T232" s="45">
        <v>0</v>
      </c>
      <c r="U232" s="48">
        <f>SUM(R232:T232)</f>
        <v>0</v>
      </c>
    </row>
    <row r="233" spans="1:21" ht="24.75" customHeight="1">
      <c r="A233" s="46" t="s">
        <v>221</v>
      </c>
      <c r="B233" s="46">
        <v>200</v>
      </c>
      <c r="C233" s="44"/>
      <c r="D233" s="45"/>
      <c r="E233" s="49">
        <f t="shared" si="114"/>
        <v>0</v>
      </c>
      <c r="F233" s="50">
        <f>F234</f>
        <v>23.2</v>
      </c>
      <c r="G233" s="50">
        <f>G234</f>
        <v>0</v>
      </c>
      <c r="H233" s="50">
        <f>H234</f>
        <v>7.8</v>
      </c>
      <c r="I233" s="49">
        <f t="shared" si="115"/>
        <v>31</v>
      </c>
      <c r="J233" s="50">
        <f>J234</f>
        <v>102.5</v>
      </c>
      <c r="K233" s="50">
        <f>K234</f>
        <v>0</v>
      </c>
      <c r="L233" s="50">
        <f>L234</f>
        <v>-133.5</v>
      </c>
      <c r="M233" s="49">
        <f t="shared" si="116"/>
        <v>-31</v>
      </c>
      <c r="N233" s="50">
        <f>N234</f>
        <v>0</v>
      </c>
      <c r="O233" s="50">
        <f>O234</f>
        <v>0</v>
      </c>
      <c r="P233" s="50">
        <f>P234</f>
        <v>0</v>
      </c>
      <c r="Q233" s="49">
        <f t="shared" si="119"/>
        <v>0</v>
      </c>
      <c r="R233" s="50">
        <f>R234</f>
        <v>0</v>
      </c>
      <c r="S233" s="50">
        <f>S234</f>
        <v>0</v>
      </c>
      <c r="T233" s="50">
        <f>T234</f>
        <v>0</v>
      </c>
      <c r="U233" s="49">
        <f t="shared" si="118"/>
        <v>0</v>
      </c>
    </row>
    <row r="234" spans="1:21" ht="31.5" customHeight="1">
      <c r="A234" s="57" t="s">
        <v>222</v>
      </c>
      <c r="B234" s="57">
        <v>240</v>
      </c>
      <c r="C234" s="58"/>
      <c r="D234" s="59"/>
      <c r="E234" s="60">
        <f>I234+M234+Q234+U234</f>
        <v>0</v>
      </c>
      <c r="F234" s="59">
        <f>F235+F236</f>
        <v>23.2</v>
      </c>
      <c r="G234" s="59">
        <f>G235+G236</f>
        <v>0</v>
      </c>
      <c r="H234" s="59">
        <f>H235+H236</f>
        <v>7.8</v>
      </c>
      <c r="I234" s="60">
        <f>SUM(F234:H234)</f>
        <v>31</v>
      </c>
      <c r="J234" s="59">
        <f>J235+J236</f>
        <v>102.5</v>
      </c>
      <c r="K234" s="59">
        <f>K235+K236</f>
        <v>0</v>
      </c>
      <c r="L234" s="59">
        <f>L235+L236</f>
        <v>-133.5</v>
      </c>
      <c r="M234" s="60">
        <f>SUM(J234:L234)</f>
        <v>-31</v>
      </c>
      <c r="N234" s="59">
        <f>N235+N236</f>
        <v>0</v>
      </c>
      <c r="O234" s="59">
        <f>O235+O236</f>
        <v>0</v>
      </c>
      <c r="P234" s="59">
        <f>P235+P236</f>
        <v>0</v>
      </c>
      <c r="Q234" s="60">
        <f t="shared" si="119"/>
        <v>0</v>
      </c>
      <c r="R234" s="59">
        <f>R235+R236</f>
        <v>0</v>
      </c>
      <c r="S234" s="59">
        <f>S235+S236</f>
        <v>0</v>
      </c>
      <c r="T234" s="59">
        <f>T235+T236</f>
        <v>0</v>
      </c>
      <c r="U234" s="60">
        <f>R234+S234+T234</f>
        <v>0</v>
      </c>
    </row>
    <row r="235" spans="1:21" ht="12.75">
      <c r="A235" s="43" t="s">
        <v>133</v>
      </c>
      <c r="B235" s="43">
        <v>244</v>
      </c>
      <c r="C235" s="44" t="s">
        <v>107</v>
      </c>
      <c r="D235" s="45"/>
      <c r="E235" s="45">
        <f t="shared" si="114"/>
        <v>0</v>
      </c>
      <c r="F235" s="45">
        <v>23.2</v>
      </c>
      <c r="G235" s="45">
        <v>0</v>
      </c>
      <c r="H235" s="45">
        <v>7.8</v>
      </c>
      <c r="I235" s="48">
        <f>SUM(F235:H235)</f>
        <v>31</v>
      </c>
      <c r="J235" s="45">
        <v>32.5</v>
      </c>
      <c r="K235" s="45">
        <v>0</v>
      </c>
      <c r="L235" s="45">
        <v>-63.5</v>
      </c>
      <c r="M235" s="48">
        <f t="shared" si="116"/>
        <v>-31</v>
      </c>
      <c r="N235" s="45">
        <v>0</v>
      </c>
      <c r="O235" s="45">
        <v>0</v>
      </c>
      <c r="P235" s="45">
        <v>0</v>
      </c>
      <c r="Q235" s="48">
        <f t="shared" si="119"/>
        <v>0</v>
      </c>
      <c r="R235" s="45">
        <v>0</v>
      </c>
      <c r="S235" s="45">
        <v>0</v>
      </c>
      <c r="T235" s="45">
        <v>0</v>
      </c>
      <c r="U235" s="48">
        <f>R235+S235+T235</f>
        <v>0</v>
      </c>
    </row>
    <row r="236" spans="1:21" ht="12.75">
      <c r="A236" s="43" t="s">
        <v>108</v>
      </c>
      <c r="B236" s="43">
        <v>244</v>
      </c>
      <c r="C236" s="44" t="s">
        <v>109</v>
      </c>
      <c r="D236" s="45"/>
      <c r="E236" s="45">
        <f t="shared" si="114"/>
        <v>0</v>
      </c>
      <c r="F236" s="45">
        <v>0</v>
      </c>
      <c r="G236" s="45">
        <v>0</v>
      </c>
      <c r="H236" s="45">
        <v>0</v>
      </c>
      <c r="I236" s="48">
        <f>SUM(F236:H236)</f>
        <v>0</v>
      </c>
      <c r="J236" s="45">
        <v>70</v>
      </c>
      <c r="K236" s="45">
        <v>0</v>
      </c>
      <c r="L236" s="45">
        <v>-70</v>
      </c>
      <c r="M236" s="48">
        <f>SUM(J236:L236)</f>
        <v>0</v>
      </c>
      <c r="N236" s="45">
        <v>0</v>
      </c>
      <c r="O236" s="45">
        <v>0</v>
      </c>
      <c r="P236" s="45">
        <v>0</v>
      </c>
      <c r="Q236" s="48">
        <f t="shared" si="119"/>
        <v>0</v>
      </c>
      <c r="R236" s="45">
        <v>0</v>
      </c>
      <c r="S236" s="45">
        <v>0</v>
      </c>
      <c r="T236" s="45">
        <v>0</v>
      </c>
      <c r="U236" s="48">
        <f>R236+S236+T236</f>
        <v>0</v>
      </c>
    </row>
    <row r="237" spans="1:21" ht="35.25" customHeight="1">
      <c r="A237" s="46" t="s">
        <v>220</v>
      </c>
      <c r="B237" s="46">
        <v>200</v>
      </c>
      <c r="C237" s="47"/>
      <c r="D237" s="48"/>
      <c r="E237" s="49">
        <f>Q237+U237+M237+I237</f>
        <v>0</v>
      </c>
      <c r="F237" s="49">
        <f>F238+F240</f>
        <v>0</v>
      </c>
      <c r="G237" s="49">
        <f>G238+G240</f>
        <v>0</v>
      </c>
      <c r="H237" s="49">
        <f>H238+H240</f>
        <v>0</v>
      </c>
      <c r="I237" s="49">
        <f>F237+G237+H237</f>
        <v>0</v>
      </c>
      <c r="J237" s="49">
        <f>J238+J240</f>
        <v>21</v>
      </c>
      <c r="K237" s="49">
        <f>K238+K240</f>
        <v>0</v>
      </c>
      <c r="L237" s="49">
        <f>L238+L240</f>
        <v>-21</v>
      </c>
      <c r="M237" s="49">
        <f t="shared" si="116"/>
        <v>0</v>
      </c>
      <c r="N237" s="49">
        <f>N238+N240</f>
        <v>0</v>
      </c>
      <c r="O237" s="49">
        <f>O238+O240</f>
        <v>0</v>
      </c>
      <c r="P237" s="49">
        <f>P238+P240</f>
        <v>0</v>
      </c>
      <c r="Q237" s="49">
        <f t="shared" si="117"/>
        <v>0</v>
      </c>
      <c r="R237" s="49">
        <f>R238+R240</f>
        <v>0</v>
      </c>
      <c r="S237" s="49">
        <f>S238+S240</f>
        <v>0</v>
      </c>
      <c r="T237" s="49">
        <f>T238+T240</f>
        <v>0</v>
      </c>
      <c r="U237" s="49">
        <f>SUM(R237:T237)</f>
        <v>0</v>
      </c>
    </row>
    <row r="238" spans="1:21" ht="30.75" customHeight="1">
      <c r="A238" s="57" t="s">
        <v>237</v>
      </c>
      <c r="B238" s="43">
        <v>240</v>
      </c>
      <c r="C238" s="47"/>
      <c r="D238" s="48"/>
      <c r="E238" s="60">
        <f aca="true" t="shared" si="120" ref="E238:E244">I238+M238+Q238+U238</f>
        <v>0</v>
      </c>
      <c r="F238" s="59">
        <f>F239</f>
        <v>0</v>
      </c>
      <c r="G238" s="59">
        <f>G239</f>
        <v>0</v>
      </c>
      <c r="H238" s="59">
        <f>H239</f>
        <v>0</v>
      </c>
      <c r="I238" s="60">
        <f>SUM(F238:H238)</f>
        <v>0</v>
      </c>
      <c r="J238" s="59">
        <f>J239</f>
        <v>21</v>
      </c>
      <c r="K238" s="59">
        <f>K239</f>
        <v>0</v>
      </c>
      <c r="L238" s="59">
        <f>L239</f>
        <v>-21</v>
      </c>
      <c r="M238" s="60">
        <f t="shared" si="116"/>
        <v>0</v>
      </c>
      <c r="N238" s="59">
        <f>N239</f>
        <v>0</v>
      </c>
      <c r="O238" s="59">
        <f>O239</f>
        <v>0</v>
      </c>
      <c r="P238" s="59">
        <f>P239</f>
        <v>0</v>
      </c>
      <c r="Q238" s="60">
        <f>SUM(N238:P238)</f>
        <v>0</v>
      </c>
      <c r="R238" s="59">
        <f>R239</f>
        <v>0</v>
      </c>
      <c r="S238" s="59">
        <f>S239</f>
        <v>0</v>
      </c>
      <c r="T238" s="59">
        <f>T239</f>
        <v>0</v>
      </c>
      <c r="U238" s="60">
        <f aca="true" t="shared" si="121" ref="U238:U244">R238+S238+T238</f>
        <v>0</v>
      </c>
    </row>
    <row r="239" spans="1:21" ht="14.25" customHeight="1">
      <c r="A239" s="43" t="s">
        <v>147</v>
      </c>
      <c r="B239" s="43">
        <v>244</v>
      </c>
      <c r="C239" s="44" t="s">
        <v>105</v>
      </c>
      <c r="D239" s="48"/>
      <c r="E239" s="45">
        <f t="shared" si="120"/>
        <v>0</v>
      </c>
      <c r="F239" s="45">
        <v>0</v>
      </c>
      <c r="G239" s="45">
        <v>0</v>
      </c>
      <c r="H239" s="45">
        <v>0</v>
      </c>
      <c r="I239" s="48">
        <f>SUM(F239:H239)</f>
        <v>0</v>
      </c>
      <c r="J239" s="45">
        <v>21</v>
      </c>
      <c r="K239" s="45">
        <v>0</v>
      </c>
      <c r="L239" s="45">
        <v>-21</v>
      </c>
      <c r="M239" s="48">
        <f>SUM(J239:L239)</f>
        <v>0</v>
      </c>
      <c r="N239" s="45">
        <v>0</v>
      </c>
      <c r="O239" s="45">
        <v>0</v>
      </c>
      <c r="P239" s="45">
        <v>0</v>
      </c>
      <c r="Q239" s="48">
        <f>SUM(N239:P239)</f>
        <v>0</v>
      </c>
      <c r="R239" s="45">
        <v>0</v>
      </c>
      <c r="S239" s="45">
        <v>0</v>
      </c>
      <c r="T239" s="45">
        <v>0</v>
      </c>
      <c r="U239" s="48">
        <f t="shared" si="121"/>
        <v>0</v>
      </c>
    </row>
    <row r="240" spans="1:21" ht="32.25" customHeight="1">
      <c r="A240" s="57" t="s">
        <v>238</v>
      </c>
      <c r="B240" s="43">
        <v>240</v>
      </c>
      <c r="C240" s="47"/>
      <c r="D240" s="48"/>
      <c r="E240" s="60">
        <f t="shared" si="120"/>
        <v>0</v>
      </c>
      <c r="F240" s="59">
        <f>F241</f>
        <v>0</v>
      </c>
      <c r="G240" s="59">
        <f>G241</f>
        <v>0</v>
      </c>
      <c r="H240" s="59">
        <f>H241</f>
        <v>0</v>
      </c>
      <c r="I240" s="60">
        <f>SUM(F240:H240)</f>
        <v>0</v>
      </c>
      <c r="J240" s="59">
        <f>J241</f>
        <v>0</v>
      </c>
      <c r="K240" s="59">
        <f>K241</f>
        <v>0</v>
      </c>
      <c r="L240" s="59">
        <f>L241</f>
        <v>0</v>
      </c>
      <c r="M240" s="60">
        <f>SUM(J240:L240)</f>
        <v>0</v>
      </c>
      <c r="N240" s="59">
        <f>N241</f>
        <v>0</v>
      </c>
      <c r="O240" s="59">
        <f>O241</f>
        <v>0</v>
      </c>
      <c r="P240" s="59">
        <f>P241</f>
        <v>0</v>
      </c>
      <c r="Q240" s="60">
        <f>SUM(N240:P240)</f>
        <v>0</v>
      </c>
      <c r="R240" s="59">
        <f>R241</f>
        <v>0</v>
      </c>
      <c r="S240" s="59">
        <f>S241</f>
        <v>0</v>
      </c>
      <c r="T240" s="59">
        <f>T241</f>
        <v>0</v>
      </c>
      <c r="U240" s="60">
        <f t="shared" si="121"/>
        <v>0</v>
      </c>
    </row>
    <row r="241" spans="1:21" ht="12.75">
      <c r="A241" s="43" t="s">
        <v>106</v>
      </c>
      <c r="B241" s="43">
        <v>244</v>
      </c>
      <c r="C241" s="44" t="s">
        <v>107</v>
      </c>
      <c r="D241" s="45"/>
      <c r="E241" s="45">
        <f t="shared" si="120"/>
        <v>0</v>
      </c>
      <c r="F241" s="45">
        <v>0</v>
      </c>
      <c r="G241" s="45">
        <v>0</v>
      </c>
      <c r="H241" s="45">
        <v>0</v>
      </c>
      <c r="I241" s="48">
        <f>SUM(F241:H241)</f>
        <v>0</v>
      </c>
      <c r="J241" s="45">
        <v>0</v>
      </c>
      <c r="K241" s="45">
        <v>0</v>
      </c>
      <c r="L241" s="45">
        <v>0</v>
      </c>
      <c r="M241" s="48">
        <f>SUM(J241:L241)</f>
        <v>0</v>
      </c>
      <c r="N241" s="45">
        <v>0</v>
      </c>
      <c r="O241" s="45">
        <v>0</v>
      </c>
      <c r="P241" s="45">
        <v>0</v>
      </c>
      <c r="Q241" s="48">
        <f>SUM(N241:P241)</f>
        <v>0</v>
      </c>
      <c r="R241" s="45">
        <v>0</v>
      </c>
      <c r="S241" s="45">
        <v>0</v>
      </c>
      <c r="T241" s="45">
        <v>0</v>
      </c>
      <c r="U241" s="48">
        <f t="shared" si="121"/>
        <v>0</v>
      </c>
    </row>
    <row r="242" spans="1:21" ht="34.5" customHeight="1">
      <c r="A242" s="46" t="s">
        <v>219</v>
      </c>
      <c r="B242" s="46"/>
      <c r="C242" s="47"/>
      <c r="D242" s="48"/>
      <c r="E242" s="49">
        <f>I242+M242+Q242+U242</f>
        <v>5245.7</v>
      </c>
      <c r="F242" s="50">
        <f>F243+F265+F268+F270+F272+F260+F262</f>
        <v>343.3</v>
      </c>
      <c r="G242" s="50">
        <f>G243+G265+G268+G270+G272+G260+G262</f>
        <v>347.17058000000003</v>
      </c>
      <c r="H242" s="50">
        <f>H243+H265+H268+H270+H272+H260+H262</f>
        <v>607.4024099999999</v>
      </c>
      <c r="I242" s="49">
        <f>F242+G242+H242</f>
        <v>1297.8729899999998</v>
      </c>
      <c r="J242" s="50">
        <f>J243+J265+J268+J270+J272+J260+J262</f>
        <v>469.55793</v>
      </c>
      <c r="K242" s="50">
        <f>K243+K265+K268+K270+K272+K260+K262</f>
        <v>300.59566</v>
      </c>
      <c r="L242" s="50">
        <f>L243+L265+L268+L270+L272+L260+L262</f>
        <v>365.86052</v>
      </c>
      <c r="M242" s="49">
        <f>J242+K242+L242</f>
        <v>1136.01411</v>
      </c>
      <c r="N242" s="50">
        <f>N243+N265+N268+N270+N272+N260+N262</f>
        <v>414.11747999999994</v>
      </c>
      <c r="O242" s="50">
        <f>O243+O265+O268+O270+O272+O260+O262</f>
        <v>477.41757</v>
      </c>
      <c r="P242" s="50">
        <f>P243+P265+P268+P270+P272+P260+P262</f>
        <v>387.7</v>
      </c>
      <c r="Q242" s="49">
        <f>N242+O242+P242</f>
        <v>1279.23505</v>
      </c>
      <c r="R242" s="50">
        <f>R243+R265+R268+R270+R272+R260+R262</f>
        <v>429.17785</v>
      </c>
      <c r="S242" s="50">
        <f>S243+S265+S268+S270+S272+S260+S262</f>
        <v>445.1</v>
      </c>
      <c r="T242" s="50">
        <f>T243+T265+T268+T270+T272+T260+T262</f>
        <v>658.3</v>
      </c>
      <c r="U242" s="49">
        <f t="shared" si="121"/>
        <v>1532.57785</v>
      </c>
    </row>
    <row r="243" spans="1:21" ht="67.5" customHeight="1">
      <c r="A243" s="57" t="s">
        <v>223</v>
      </c>
      <c r="B243" s="57">
        <v>611</v>
      </c>
      <c r="C243" s="58" t="s">
        <v>215</v>
      </c>
      <c r="D243" s="59"/>
      <c r="E243" s="60">
        <f t="shared" si="120"/>
        <v>4857.5</v>
      </c>
      <c r="F243" s="59">
        <f>F244+F246+F247+F248+F252+F253+F254+F255</f>
        <v>343.3</v>
      </c>
      <c r="G243" s="59">
        <f>G244+G246+G247+G248+G252+G253+G254+G255</f>
        <v>327.67058000000003</v>
      </c>
      <c r="H243" s="59">
        <f>H244+H246+H247+H248+H252+H253+H254+H255</f>
        <v>593.9024099999999</v>
      </c>
      <c r="I243" s="60">
        <f>F243+G243+H243</f>
        <v>1264.8729899999998</v>
      </c>
      <c r="J243" s="59">
        <f>J244+J246+J247+J248+J252+J253+J254+J255</f>
        <v>345.05793</v>
      </c>
      <c r="K243" s="59">
        <f>K244+K246+K247+K248+K252+K253+K254+K255</f>
        <v>294.59566</v>
      </c>
      <c r="L243" s="59">
        <f>L244+L246+L247+L248+L252+L253+L254+L255</f>
        <v>461.28652</v>
      </c>
      <c r="M243" s="60">
        <f>J243+K243+L243</f>
        <v>1100.94011</v>
      </c>
      <c r="N243" s="59">
        <f>N244+N246+N247+N248+N252+N253+N254+N255</f>
        <v>293.99147999999997</v>
      </c>
      <c r="O243" s="59">
        <f>O244+O246+O247+O248+O252+O253+O254+O255</f>
        <v>414.41757</v>
      </c>
      <c r="P243" s="59">
        <f>P244+P246+P247+P248+P252+P253+P254+P255</f>
        <v>374.7</v>
      </c>
      <c r="Q243" s="60">
        <f>N243+O243+P243</f>
        <v>1083.10905</v>
      </c>
      <c r="R243" s="59">
        <f>R244+R246+R247+R248+R252+R253+R254+R255</f>
        <v>421.17785</v>
      </c>
      <c r="S243" s="59">
        <f>S244+S246+S247+S248+S252+S253+S254+S255</f>
        <v>437.1</v>
      </c>
      <c r="T243" s="59">
        <f>T244+T246+T247+T248+T252+T253+T254+T255</f>
        <v>550.3</v>
      </c>
      <c r="U243" s="60">
        <f t="shared" si="121"/>
        <v>1408.57785</v>
      </c>
    </row>
    <row r="244" spans="1:21" ht="12.75">
      <c r="A244" s="43" t="s">
        <v>90</v>
      </c>
      <c r="B244" s="43">
        <v>611</v>
      </c>
      <c r="C244" s="44" t="s">
        <v>150</v>
      </c>
      <c r="D244" s="45"/>
      <c r="E244" s="45">
        <f t="shared" si="120"/>
        <v>2194.79</v>
      </c>
      <c r="F244" s="45">
        <v>91.4</v>
      </c>
      <c r="G244" s="45">
        <v>182.9</v>
      </c>
      <c r="H244" s="45">
        <v>297.74548</v>
      </c>
      <c r="I244" s="48">
        <f>F244+G244+H244</f>
        <v>572.04548</v>
      </c>
      <c r="J244" s="45">
        <v>68.05452</v>
      </c>
      <c r="K244" s="45">
        <v>182.9</v>
      </c>
      <c r="L244" s="45">
        <v>287.53771</v>
      </c>
      <c r="M244" s="48">
        <f>J244+K244+L244</f>
        <v>538.4922300000001</v>
      </c>
      <c r="N244" s="45">
        <v>78.26229</v>
      </c>
      <c r="O244" s="45">
        <v>182.9</v>
      </c>
      <c r="P244" s="45">
        <v>182.9</v>
      </c>
      <c r="Q244" s="48">
        <f>N244+O244+P244</f>
        <v>444.06228999999996</v>
      </c>
      <c r="R244" s="45">
        <v>182.9</v>
      </c>
      <c r="S244" s="45">
        <v>182.9</v>
      </c>
      <c r="T244" s="45">
        <v>274.39</v>
      </c>
      <c r="U244" s="48">
        <f t="shared" si="121"/>
        <v>640.19</v>
      </c>
    </row>
    <row r="245" spans="1:21" ht="12.75">
      <c r="A245" s="43" t="s">
        <v>92</v>
      </c>
      <c r="B245" s="43">
        <v>611</v>
      </c>
      <c r="C245" s="44" t="s">
        <v>151</v>
      </c>
      <c r="D245" s="45"/>
      <c r="E245" s="45"/>
      <c r="F245" s="45"/>
      <c r="G245" s="45"/>
      <c r="H245" s="45"/>
      <c r="I245" s="48"/>
      <c r="J245" s="45"/>
      <c r="K245" s="45"/>
      <c r="L245" s="45"/>
      <c r="M245" s="48"/>
      <c r="N245" s="45"/>
      <c r="O245" s="45"/>
      <c r="P245" s="45"/>
      <c r="Q245" s="48"/>
      <c r="R245" s="45"/>
      <c r="S245" s="45"/>
      <c r="T245" s="45"/>
      <c r="U245" s="48"/>
    </row>
    <row r="246" spans="1:21" ht="12.75">
      <c r="A246" s="43" t="s">
        <v>94</v>
      </c>
      <c r="B246" s="43">
        <v>611</v>
      </c>
      <c r="C246" s="44" t="s">
        <v>152</v>
      </c>
      <c r="D246" s="45"/>
      <c r="E246" s="45">
        <f>I246+M246+Q246+U246</f>
        <v>662.83</v>
      </c>
      <c r="F246" s="45">
        <v>0</v>
      </c>
      <c r="G246" s="45">
        <v>55.2</v>
      </c>
      <c r="H246" s="45">
        <v>117.5578</v>
      </c>
      <c r="I246" s="48">
        <f>F246+G246+H246</f>
        <v>172.7578</v>
      </c>
      <c r="J246" s="45">
        <v>0</v>
      </c>
      <c r="K246" s="45">
        <v>48.0422</v>
      </c>
      <c r="L246" s="45">
        <v>114.58243</v>
      </c>
      <c r="M246" s="48">
        <f>J246+K246+L246</f>
        <v>162.62463</v>
      </c>
      <c r="N246" s="45">
        <v>0</v>
      </c>
      <c r="O246" s="45">
        <v>51.11757</v>
      </c>
      <c r="P246" s="45">
        <v>55.3</v>
      </c>
      <c r="Q246" s="48">
        <f>N246+O246+P246</f>
        <v>106.41757</v>
      </c>
      <c r="R246" s="45">
        <v>55.3</v>
      </c>
      <c r="S246" s="45">
        <v>55.3</v>
      </c>
      <c r="T246" s="45">
        <v>110.43</v>
      </c>
      <c r="U246" s="48">
        <f>R246+S246+T246</f>
        <v>221.03</v>
      </c>
    </row>
    <row r="247" spans="1:21" ht="12.75">
      <c r="A247" s="43" t="s">
        <v>98</v>
      </c>
      <c r="B247" s="43">
        <v>611</v>
      </c>
      <c r="C247" s="44" t="s">
        <v>154</v>
      </c>
      <c r="D247" s="45"/>
      <c r="E247" s="45">
        <f aca="true" t="shared" si="122" ref="E247:E265">I247+M247+Q247+U247</f>
        <v>135.8</v>
      </c>
      <c r="F247" s="45">
        <v>0</v>
      </c>
      <c r="G247" s="45">
        <v>5.7</v>
      </c>
      <c r="H247" s="45">
        <v>-5.7</v>
      </c>
      <c r="I247" s="48">
        <f aca="true" t="shared" si="123" ref="I247:I259">F247+G247+H247</f>
        <v>0</v>
      </c>
      <c r="J247" s="45">
        <v>15.2</v>
      </c>
      <c r="K247" s="45">
        <v>18.8</v>
      </c>
      <c r="L247" s="45">
        <v>-34</v>
      </c>
      <c r="M247" s="48">
        <f aca="true" t="shared" si="124" ref="M247:M259">J247+K247+L247</f>
        <v>0</v>
      </c>
      <c r="N247" s="45">
        <v>71.6</v>
      </c>
      <c r="O247" s="45">
        <v>18.8</v>
      </c>
      <c r="P247" s="45">
        <v>3.9</v>
      </c>
      <c r="Q247" s="48">
        <f aca="true" t="shared" si="125" ref="Q247:Q259">N247+O247+P247</f>
        <v>94.3</v>
      </c>
      <c r="R247" s="45">
        <v>18.8</v>
      </c>
      <c r="S247" s="45">
        <v>18.8</v>
      </c>
      <c r="T247" s="45">
        <v>3.9</v>
      </c>
      <c r="U247" s="48">
        <f aca="true" t="shared" si="126" ref="U247:U259">R247+S247+T247</f>
        <v>41.5</v>
      </c>
    </row>
    <row r="248" spans="1:21" ht="12.75">
      <c r="A248" s="43" t="s">
        <v>100</v>
      </c>
      <c r="B248" s="43">
        <v>611</v>
      </c>
      <c r="C248" s="44" t="s">
        <v>155</v>
      </c>
      <c r="D248" s="45"/>
      <c r="E248" s="45">
        <f t="shared" si="122"/>
        <v>441.7</v>
      </c>
      <c r="F248" s="45">
        <f>F249+F250+F251</f>
        <v>32.3</v>
      </c>
      <c r="G248" s="45">
        <f>G249+G250+G251</f>
        <v>77.67058</v>
      </c>
      <c r="H248" s="45">
        <f>H249+H251+H250</f>
        <v>76.94825</v>
      </c>
      <c r="I248" s="48">
        <f t="shared" si="123"/>
        <v>186.91883</v>
      </c>
      <c r="J248" s="45">
        <f>J249+J250+J251</f>
        <v>36.75429</v>
      </c>
      <c r="K248" s="45">
        <f>K249+K250+K251</f>
        <v>19.99746</v>
      </c>
      <c r="L248" s="45">
        <f>L249+L250+L251</f>
        <v>1.69393</v>
      </c>
      <c r="M248" s="48">
        <f t="shared" si="124"/>
        <v>58.44568</v>
      </c>
      <c r="N248" s="45">
        <f>N249+N250+N251</f>
        <v>10.457640000000001</v>
      </c>
      <c r="O248" s="45">
        <f>O249+O250+O251</f>
        <v>19.599999999999998</v>
      </c>
      <c r="P248" s="45">
        <f>P249+P250+P251</f>
        <v>19.599999999999998</v>
      </c>
      <c r="Q248" s="48">
        <f t="shared" si="125"/>
        <v>49.65764</v>
      </c>
      <c r="R248" s="45">
        <f>R249+R250+R251</f>
        <v>51.27785</v>
      </c>
      <c r="S248" s="45">
        <f>S249+S250+S251</f>
        <v>42.1</v>
      </c>
      <c r="T248" s="45">
        <f>T249+T250+T251</f>
        <v>53.3</v>
      </c>
      <c r="U248" s="48">
        <f t="shared" si="126"/>
        <v>146.67784999999998</v>
      </c>
    </row>
    <row r="249" spans="1:21" ht="12.75">
      <c r="A249" s="43" t="s">
        <v>117</v>
      </c>
      <c r="B249" s="43">
        <v>611</v>
      </c>
      <c r="C249" s="44" t="s">
        <v>155</v>
      </c>
      <c r="D249" s="45"/>
      <c r="E249" s="45">
        <f t="shared" si="122"/>
        <v>149.7</v>
      </c>
      <c r="F249" s="45">
        <v>18.6</v>
      </c>
      <c r="G249" s="45">
        <v>18.7</v>
      </c>
      <c r="H249" s="45">
        <v>7.58909</v>
      </c>
      <c r="I249" s="48">
        <f t="shared" si="123"/>
        <v>44.889089999999996</v>
      </c>
      <c r="J249" s="45">
        <v>29.81091</v>
      </c>
      <c r="K249" s="45">
        <v>11.3</v>
      </c>
      <c r="L249" s="45">
        <v>-11.17785</v>
      </c>
      <c r="M249" s="48">
        <f t="shared" si="124"/>
        <v>29.933060000000005</v>
      </c>
      <c r="N249" s="45"/>
      <c r="O249" s="45"/>
      <c r="P249" s="45"/>
      <c r="Q249" s="48">
        <f t="shared" si="125"/>
        <v>0</v>
      </c>
      <c r="R249" s="45">
        <v>29.87785</v>
      </c>
      <c r="S249" s="45">
        <v>18.7</v>
      </c>
      <c r="T249" s="45">
        <v>26.3</v>
      </c>
      <c r="U249" s="48">
        <f t="shared" si="126"/>
        <v>74.87785</v>
      </c>
    </row>
    <row r="250" spans="1:21" ht="12.75">
      <c r="A250" s="43" t="s">
        <v>118</v>
      </c>
      <c r="B250" s="43">
        <v>611</v>
      </c>
      <c r="C250" s="44" t="s">
        <v>155</v>
      </c>
      <c r="D250" s="45"/>
      <c r="E250" s="45">
        <f t="shared" si="122"/>
        <v>253.70000000000002</v>
      </c>
      <c r="F250" s="45">
        <v>13.7</v>
      </c>
      <c r="G250" s="45">
        <v>54.57058</v>
      </c>
      <c r="H250" s="45">
        <v>68.60254</v>
      </c>
      <c r="I250" s="48">
        <f t="shared" si="123"/>
        <v>136.87312</v>
      </c>
      <c r="J250" s="45">
        <v>0</v>
      </c>
      <c r="K250" s="45">
        <v>5.49746</v>
      </c>
      <c r="L250" s="45">
        <v>15.28023</v>
      </c>
      <c r="M250" s="48">
        <f t="shared" si="124"/>
        <v>20.77769</v>
      </c>
      <c r="N250" s="45">
        <v>1.64919</v>
      </c>
      <c r="O250" s="45">
        <v>16.4</v>
      </c>
      <c r="P250" s="45">
        <v>16.4</v>
      </c>
      <c r="Q250" s="48">
        <f t="shared" si="125"/>
        <v>34.44919</v>
      </c>
      <c r="R250" s="45">
        <v>18.2</v>
      </c>
      <c r="S250" s="45">
        <v>20.2</v>
      </c>
      <c r="T250" s="45">
        <v>23.2</v>
      </c>
      <c r="U250" s="48">
        <f t="shared" si="126"/>
        <v>61.599999999999994</v>
      </c>
    </row>
    <row r="251" spans="1:21" ht="12.75">
      <c r="A251" s="43" t="s">
        <v>119</v>
      </c>
      <c r="B251" s="43">
        <v>611</v>
      </c>
      <c r="C251" s="44" t="s">
        <v>155</v>
      </c>
      <c r="D251" s="45"/>
      <c r="E251" s="45">
        <f t="shared" si="122"/>
        <v>38.3</v>
      </c>
      <c r="F251" s="45">
        <v>0</v>
      </c>
      <c r="G251" s="45">
        <v>4.4</v>
      </c>
      <c r="H251" s="45">
        <v>0.75662</v>
      </c>
      <c r="I251" s="48">
        <f t="shared" si="123"/>
        <v>5.15662</v>
      </c>
      <c r="J251" s="45">
        <v>6.94338</v>
      </c>
      <c r="K251" s="45">
        <v>3.2</v>
      </c>
      <c r="L251" s="45">
        <v>-2.40845</v>
      </c>
      <c r="M251" s="48">
        <f t="shared" si="124"/>
        <v>7.73493</v>
      </c>
      <c r="N251" s="45">
        <v>8.80845</v>
      </c>
      <c r="O251" s="45">
        <v>3.2</v>
      </c>
      <c r="P251" s="45">
        <v>3.2</v>
      </c>
      <c r="Q251" s="48">
        <f t="shared" si="125"/>
        <v>15.20845</v>
      </c>
      <c r="R251" s="45">
        <v>3.2</v>
      </c>
      <c r="S251" s="45">
        <v>3.2</v>
      </c>
      <c r="T251" s="45">
        <v>3.8</v>
      </c>
      <c r="U251" s="48">
        <f t="shared" si="126"/>
        <v>10.2</v>
      </c>
    </row>
    <row r="252" spans="1:21" ht="12.75">
      <c r="A252" s="43" t="s">
        <v>102</v>
      </c>
      <c r="B252" s="43">
        <v>611</v>
      </c>
      <c r="C252" s="44" t="s">
        <v>156</v>
      </c>
      <c r="D252" s="45"/>
      <c r="E252" s="45">
        <f t="shared" si="122"/>
        <v>41.5</v>
      </c>
      <c r="F252" s="45">
        <v>3.4</v>
      </c>
      <c r="G252" s="45">
        <v>3.4</v>
      </c>
      <c r="H252" s="45">
        <v>0.10088</v>
      </c>
      <c r="I252" s="48">
        <f t="shared" si="123"/>
        <v>6.90088</v>
      </c>
      <c r="J252" s="45">
        <v>6.79912</v>
      </c>
      <c r="K252" s="45">
        <v>3.5</v>
      </c>
      <c r="L252" s="45">
        <v>0.0522</v>
      </c>
      <c r="M252" s="48">
        <f t="shared" si="124"/>
        <v>10.35132</v>
      </c>
      <c r="N252" s="45">
        <v>6.8478</v>
      </c>
      <c r="O252" s="45">
        <v>3.5</v>
      </c>
      <c r="P252" s="45">
        <v>3.5</v>
      </c>
      <c r="Q252" s="48">
        <f t="shared" si="125"/>
        <v>13.8478</v>
      </c>
      <c r="R252" s="45">
        <v>3.4</v>
      </c>
      <c r="S252" s="45">
        <v>3.5</v>
      </c>
      <c r="T252" s="45">
        <v>3.5</v>
      </c>
      <c r="U252" s="48">
        <f t="shared" si="126"/>
        <v>10.4</v>
      </c>
    </row>
    <row r="253" spans="1:21" ht="12.75">
      <c r="A253" s="43" t="s">
        <v>104</v>
      </c>
      <c r="B253" s="43">
        <v>611</v>
      </c>
      <c r="C253" s="44" t="s">
        <v>157</v>
      </c>
      <c r="D253" s="45"/>
      <c r="E253" s="45">
        <f t="shared" si="122"/>
        <v>91.08</v>
      </c>
      <c r="F253" s="45">
        <v>2.8</v>
      </c>
      <c r="G253" s="45">
        <v>2.8</v>
      </c>
      <c r="H253" s="45">
        <v>1</v>
      </c>
      <c r="I253" s="48">
        <f t="shared" si="123"/>
        <v>6.6</v>
      </c>
      <c r="J253" s="45">
        <v>4.6</v>
      </c>
      <c r="K253" s="45">
        <v>20.6</v>
      </c>
      <c r="L253" s="45">
        <v>-15.3</v>
      </c>
      <c r="M253" s="48">
        <f t="shared" si="124"/>
        <v>9.900000000000002</v>
      </c>
      <c r="N253" s="45">
        <v>20.9</v>
      </c>
      <c r="O253" s="45">
        <v>21.8</v>
      </c>
      <c r="P253" s="45">
        <v>2.8</v>
      </c>
      <c r="Q253" s="48">
        <f t="shared" si="125"/>
        <v>45.5</v>
      </c>
      <c r="R253" s="45">
        <v>2.8</v>
      </c>
      <c r="S253" s="45">
        <v>21.8</v>
      </c>
      <c r="T253" s="45">
        <v>4.48</v>
      </c>
      <c r="U253" s="48">
        <f t="shared" si="126"/>
        <v>29.080000000000002</v>
      </c>
    </row>
    <row r="254" spans="1:21" ht="12.75">
      <c r="A254" s="43" t="s">
        <v>106</v>
      </c>
      <c r="B254" s="43">
        <v>611</v>
      </c>
      <c r="C254" s="44" t="s">
        <v>158</v>
      </c>
      <c r="D254" s="45"/>
      <c r="E254" s="45">
        <f t="shared" si="122"/>
        <v>1279.8</v>
      </c>
      <c r="F254" s="45">
        <v>213.4</v>
      </c>
      <c r="G254" s="45">
        <v>0</v>
      </c>
      <c r="H254" s="45">
        <v>106.25</v>
      </c>
      <c r="I254" s="48">
        <f t="shared" si="123"/>
        <v>319.65</v>
      </c>
      <c r="J254" s="45">
        <v>213.65</v>
      </c>
      <c r="K254" s="45">
        <v>0.756</v>
      </c>
      <c r="L254" s="45">
        <v>106.72025</v>
      </c>
      <c r="M254" s="48">
        <f t="shared" si="124"/>
        <v>321.12625</v>
      </c>
      <c r="N254" s="45">
        <v>105.92375</v>
      </c>
      <c r="O254" s="45">
        <v>106.7</v>
      </c>
      <c r="P254" s="45">
        <v>106.7</v>
      </c>
      <c r="Q254" s="48">
        <f t="shared" si="125"/>
        <v>319.32375</v>
      </c>
      <c r="R254" s="45">
        <v>106.7</v>
      </c>
      <c r="S254" s="45">
        <v>112.7</v>
      </c>
      <c r="T254" s="45">
        <v>100.3</v>
      </c>
      <c r="U254" s="48">
        <f t="shared" si="126"/>
        <v>319.7</v>
      </c>
    </row>
    <row r="255" spans="1:21" ht="12.75">
      <c r="A255" s="43" t="s">
        <v>114</v>
      </c>
      <c r="B255" s="43">
        <v>611</v>
      </c>
      <c r="C255" s="44" t="s">
        <v>159</v>
      </c>
      <c r="D255" s="45"/>
      <c r="E255" s="45">
        <f t="shared" si="122"/>
        <v>10</v>
      </c>
      <c r="F255" s="45">
        <f>F256+F257</f>
        <v>0</v>
      </c>
      <c r="G255" s="45">
        <f>G256+G257</f>
        <v>0</v>
      </c>
      <c r="H255" s="45">
        <f>H256+H257</f>
        <v>0</v>
      </c>
      <c r="I255" s="48">
        <f t="shared" si="123"/>
        <v>0</v>
      </c>
      <c r="J255" s="45">
        <f>J256+J257</f>
        <v>0</v>
      </c>
      <c r="K255" s="45">
        <f>K256+K257</f>
        <v>0</v>
      </c>
      <c r="L255" s="45">
        <f>L256+L257</f>
        <v>0</v>
      </c>
      <c r="M255" s="48">
        <f t="shared" si="124"/>
        <v>0</v>
      </c>
      <c r="N255" s="45">
        <f>N256+N257</f>
        <v>0</v>
      </c>
      <c r="O255" s="45">
        <f>O256+O257</f>
        <v>10</v>
      </c>
      <c r="P255" s="45">
        <f>P256+P257</f>
        <v>0</v>
      </c>
      <c r="Q255" s="48">
        <f t="shared" si="125"/>
        <v>10</v>
      </c>
      <c r="R255" s="45">
        <f>R256+R257</f>
        <v>0</v>
      </c>
      <c r="S255" s="45">
        <f>S256+S257</f>
        <v>0</v>
      </c>
      <c r="T255" s="45">
        <f>T256+T257</f>
        <v>0</v>
      </c>
      <c r="U255" s="48">
        <f t="shared" si="126"/>
        <v>0</v>
      </c>
    </row>
    <row r="256" spans="1:21" ht="12.75">
      <c r="A256" s="43" t="s">
        <v>108</v>
      </c>
      <c r="B256" s="43">
        <v>611</v>
      </c>
      <c r="C256" s="44" t="s">
        <v>160</v>
      </c>
      <c r="D256" s="45"/>
      <c r="E256" s="45">
        <f t="shared" si="122"/>
        <v>0</v>
      </c>
      <c r="F256" s="45">
        <v>0</v>
      </c>
      <c r="G256" s="45">
        <v>0</v>
      </c>
      <c r="H256" s="45">
        <v>0</v>
      </c>
      <c r="I256" s="48">
        <f t="shared" si="123"/>
        <v>0</v>
      </c>
      <c r="J256" s="45">
        <v>0</v>
      </c>
      <c r="K256" s="45">
        <v>0</v>
      </c>
      <c r="L256" s="45">
        <v>0</v>
      </c>
      <c r="M256" s="48">
        <f t="shared" si="124"/>
        <v>0</v>
      </c>
      <c r="N256" s="45">
        <v>0</v>
      </c>
      <c r="O256" s="45">
        <v>0</v>
      </c>
      <c r="P256" s="45">
        <v>0</v>
      </c>
      <c r="Q256" s="48">
        <f t="shared" si="125"/>
        <v>0</v>
      </c>
      <c r="R256" s="45">
        <v>0</v>
      </c>
      <c r="S256" s="45">
        <v>0</v>
      </c>
      <c r="T256" s="45">
        <v>0</v>
      </c>
      <c r="U256" s="48">
        <f t="shared" si="126"/>
        <v>0</v>
      </c>
    </row>
    <row r="257" spans="1:21" ht="12.75">
      <c r="A257" s="43" t="s">
        <v>110</v>
      </c>
      <c r="B257" s="43">
        <v>611</v>
      </c>
      <c r="C257" s="44" t="s">
        <v>161</v>
      </c>
      <c r="D257" s="45"/>
      <c r="E257" s="45">
        <f t="shared" si="122"/>
        <v>10</v>
      </c>
      <c r="F257" s="45">
        <f>F258+F259</f>
        <v>0</v>
      </c>
      <c r="G257" s="45">
        <f>G258+G259</f>
        <v>0</v>
      </c>
      <c r="H257" s="45">
        <f>H258+H259</f>
        <v>0</v>
      </c>
      <c r="I257" s="48">
        <f t="shared" si="123"/>
        <v>0</v>
      </c>
      <c r="J257" s="45">
        <f>J258+J259</f>
        <v>0</v>
      </c>
      <c r="K257" s="45">
        <f>K258+K259</f>
        <v>0</v>
      </c>
      <c r="L257" s="45">
        <f>L258+L259</f>
        <v>0</v>
      </c>
      <c r="M257" s="48">
        <f t="shared" si="124"/>
        <v>0</v>
      </c>
      <c r="N257" s="45">
        <f>N258+N259</f>
        <v>0</v>
      </c>
      <c r="O257" s="45">
        <f>O258+O259</f>
        <v>10</v>
      </c>
      <c r="P257" s="45">
        <f>P258+P259</f>
        <v>0</v>
      </c>
      <c r="Q257" s="48">
        <f t="shared" si="125"/>
        <v>10</v>
      </c>
      <c r="R257" s="45">
        <f>R258+R259</f>
        <v>0</v>
      </c>
      <c r="S257" s="45">
        <f>S258+S259</f>
        <v>0</v>
      </c>
      <c r="T257" s="45">
        <f>T258+T259</f>
        <v>0</v>
      </c>
      <c r="U257" s="48">
        <f t="shared" si="126"/>
        <v>0</v>
      </c>
    </row>
    <row r="258" spans="1:21" ht="12.75">
      <c r="A258" s="43" t="s">
        <v>139</v>
      </c>
      <c r="B258" s="43">
        <v>611</v>
      </c>
      <c r="C258" s="44" t="s">
        <v>161</v>
      </c>
      <c r="D258" s="45"/>
      <c r="E258" s="45">
        <f t="shared" si="122"/>
        <v>0</v>
      </c>
      <c r="F258" s="45">
        <v>0</v>
      </c>
      <c r="G258" s="45">
        <v>0</v>
      </c>
      <c r="H258" s="45">
        <v>0</v>
      </c>
      <c r="I258" s="48">
        <f t="shared" si="123"/>
        <v>0</v>
      </c>
      <c r="J258" s="45">
        <v>0</v>
      </c>
      <c r="K258" s="45">
        <v>0</v>
      </c>
      <c r="L258" s="45">
        <v>0</v>
      </c>
      <c r="M258" s="48">
        <f t="shared" si="124"/>
        <v>0</v>
      </c>
      <c r="N258" s="45">
        <v>0</v>
      </c>
      <c r="O258" s="45">
        <v>0</v>
      </c>
      <c r="P258" s="45">
        <v>0</v>
      </c>
      <c r="Q258" s="48">
        <f t="shared" si="125"/>
        <v>0</v>
      </c>
      <c r="R258" s="45">
        <v>0</v>
      </c>
      <c r="S258" s="45">
        <v>0</v>
      </c>
      <c r="T258" s="45">
        <v>0</v>
      </c>
      <c r="U258" s="48">
        <f t="shared" si="126"/>
        <v>0</v>
      </c>
    </row>
    <row r="259" spans="1:21" ht="12.75">
      <c r="A259" s="43" t="s">
        <v>116</v>
      </c>
      <c r="B259" s="43">
        <v>611</v>
      </c>
      <c r="C259" s="44" t="s">
        <v>161</v>
      </c>
      <c r="D259" s="45"/>
      <c r="E259" s="45">
        <f t="shared" si="122"/>
        <v>10</v>
      </c>
      <c r="F259" s="45">
        <v>0</v>
      </c>
      <c r="G259" s="45">
        <v>0</v>
      </c>
      <c r="H259" s="45">
        <v>0</v>
      </c>
      <c r="I259" s="48">
        <f t="shared" si="123"/>
        <v>0</v>
      </c>
      <c r="J259" s="45">
        <v>0</v>
      </c>
      <c r="K259" s="45">
        <v>0</v>
      </c>
      <c r="L259" s="45">
        <v>0</v>
      </c>
      <c r="M259" s="48">
        <f t="shared" si="124"/>
        <v>0</v>
      </c>
      <c r="N259" s="45">
        <v>0</v>
      </c>
      <c r="O259" s="45">
        <v>10</v>
      </c>
      <c r="P259" s="45">
        <v>0</v>
      </c>
      <c r="Q259" s="48">
        <f t="shared" si="125"/>
        <v>10</v>
      </c>
      <c r="R259" s="45">
        <v>0</v>
      </c>
      <c r="S259" s="45">
        <v>0</v>
      </c>
      <c r="T259" s="45">
        <v>0</v>
      </c>
      <c r="U259" s="48">
        <f t="shared" si="126"/>
        <v>0</v>
      </c>
    </row>
    <row r="260" spans="1:21" ht="21" customHeight="1">
      <c r="A260" s="43" t="s">
        <v>256</v>
      </c>
      <c r="B260" s="43">
        <v>610</v>
      </c>
      <c r="C260" s="44"/>
      <c r="D260" s="48"/>
      <c r="E260" s="60">
        <f>I260+M260+Q260+U260</f>
        <v>0</v>
      </c>
      <c r="F260" s="59">
        <f aca="true" t="shared" si="127" ref="F260:H261">F261</f>
        <v>0</v>
      </c>
      <c r="G260" s="59">
        <f t="shared" si="127"/>
        <v>0</v>
      </c>
      <c r="H260" s="59">
        <f t="shared" si="127"/>
        <v>0</v>
      </c>
      <c r="I260" s="60">
        <f>SUM(F260:H260)</f>
        <v>0</v>
      </c>
      <c r="J260" s="59">
        <f>J261</f>
        <v>0</v>
      </c>
      <c r="K260" s="59">
        <f>K261</f>
        <v>0</v>
      </c>
      <c r="L260" s="59">
        <f>L261</f>
        <v>0</v>
      </c>
      <c r="M260" s="60">
        <f>SUM(J260:L260)</f>
        <v>0</v>
      </c>
      <c r="N260" s="59">
        <f>N261</f>
        <v>0</v>
      </c>
      <c r="O260" s="59">
        <f>O261</f>
        <v>0</v>
      </c>
      <c r="P260" s="59">
        <f>P261</f>
        <v>0</v>
      </c>
      <c r="Q260" s="60">
        <f>SUM(N260:P260)</f>
        <v>0</v>
      </c>
      <c r="R260" s="59">
        <f>R261</f>
        <v>0</v>
      </c>
      <c r="S260" s="59">
        <f>S261</f>
        <v>0</v>
      </c>
      <c r="T260" s="59">
        <f>T261</f>
        <v>0</v>
      </c>
      <c r="U260" s="60">
        <f aca="true" t="shared" si="128" ref="U260:U265">SUM(R260:T260)</f>
        <v>0</v>
      </c>
    </row>
    <row r="261" spans="1:21" ht="15" customHeight="1">
      <c r="A261" s="43" t="s">
        <v>257</v>
      </c>
      <c r="B261" s="43">
        <v>611</v>
      </c>
      <c r="C261" s="44" t="s">
        <v>154</v>
      </c>
      <c r="D261" s="45"/>
      <c r="E261" s="59">
        <f>I261+M261+Q261+U261</f>
        <v>0</v>
      </c>
      <c r="F261" s="59">
        <f t="shared" si="127"/>
        <v>0</v>
      </c>
      <c r="G261" s="59">
        <f t="shared" si="127"/>
        <v>0</v>
      </c>
      <c r="H261" s="59">
        <f t="shared" si="127"/>
        <v>0</v>
      </c>
      <c r="I261" s="60">
        <f>SUM(F261:H261)</f>
        <v>0</v>
      </c>
      <c r="J261" s="59">
        <v>0</v>
      </c>
      <c r="K261" s="59">
        <v>0</v>
      </c>
      <c r="L261" s="59">
        <v>0</v>
      </c>
      <c r="M261" s="60">
        <f>SUM(J261:L261)</f>
        <v>0</v>
      </c>
      <c r="N261" s="59">
        <v>0</v>
      </c>
      <c r="O261" s="59">
        <v>0</v>
      </c>
      <c r="P261" s="59">
        <v>0</v>
      </c>
      <c r="Q261" s="60">
        <f>SUM(N261:P261)</f>
        <v>0</v>
      </c>
      <c r="R261" s="59">
        <v>0</v>
      </c>
      <c r="S261" s="59">
        <v>0</v>
      </c>
      <c r="T261" s="59">
        <v>0</v>
      </c>
      <c r="U261" s="60">
        <f t="shared" si="128"/>
        <v>0</v>
      </c>
    </row>
    <row r="262" spans="1:21" ht="23.25" customHeight="1">
      <c r="A262" s="43" t="s">
        <v>258</v>
      </c>
      <c r="B262" s="43">
        <v>610</v>
      </c>
      <c r="C262" s="44"/>
      <c r="D262" s="45"/>
      <c r="E262" s="60">
        <f>M262+Q262+U262</f>
        <v>1.2</v>
      </c>
      <c r="F262" s="59">
        <f>F263+F264</f>
        <v>0</v>
      </c>
      <c r="G262" s="59">
        <f>G263+G264</f>
        <v>0</v>
      </c>
      <c r="H262" s="59">
        <f>H263+H264</f>
        <v>0</v>
      </c>
      <c r="I262" s="60">
        <f>F262+G262+H262</f>
        <v>0</v>
      </c>
      <c r="J262" s="59">
        <f>J263+J264</f>
        <v>1.2</v>
      </c>
      <c r="K262" s="59">
        <f>K263+K264</f>
        <v>0</v>
      </c>
      <c r="L262" s="59">
        <f>L263+L264</f>
        <v>0</v>
      </c>
      <c r="M262" s="60">
        <f>J262+K262+L262</f>
        <v>1.2</v>
      </c>
      <c r="N262" s="59">
        <f>N263+N264</f>
        <v>0</v>
      </c>
      <c r="O262" s="59">
        <f>O263+O264</f>
        <v>0</v>
      </c>
      <c r="P262" s="59">
        <f>P263+P264</f>
        <v>0</v>
      </c>
      <c r="Q262" s="60">
        <f>N262+O262+P262</f>
        <v>0</v>
      </c>
      <c r="R262" s="59">
        <f>R263+R264</f>
        <v>0</v>
      </c>
      <c r="S262" s="59">
        <f>S263+S264</f>
        <v>0</v>
      </c>
      <c r="T262" s="59">
        <f>T263+T264</f>
        <v>0</v>
      </c>
      <c r="U262" s="60">
        <f t="shared" si="128"/>
        <v>0</v>
      </c>
    </row>
    <row r="263" spans="1:21" ht="12.75">
      <c r="A263" s="43" t="s">
        <v>147</v>
      </c>
      <c r="B263" s="43">
        <v>611</v>
      </c>
      <c r="C263" s="44" t="s">
        <v>157</v>
      </c>
      <c r="D263" s="45"/>
      <c r="E263" s="45">
        <f>I263+M263+Q263+U263</f>
        <v>0</v>
      </c>
      <c r="F263" s="45">
        <f aca="true" t="shared" si="129" ref="F263:H264">F268</f>
        <v>0</v>
      </c>
      <c r="G263" s="45">
        <f t="shared" si="129"/>
        <v>0</v>
      </c>
      <c r="H263" s="45">
        <f t="shared" si="129"/>
        <v>0</v>
      </c>
      <c r="I263" s="48">
        <f>SUM(F263:H263)</f>
        <v>0</v>
      </c>
      <c r="J263" s="45">
        <v>0</v>
      </c>
      <c r="K263" s="45">
        <v>0</v>
      </c>
      <c r="L263" s="45">
        <v>0</v>
      </c>
      <c r="M263" s="48">
        <f>SUM(J263:L263)</f>
        <v>0</v>
      </c>
      <c r="N263" s="45">
        <v>0</v>
      </c>
      <c r="O263" s="45">
        <v>0</v>
      </c>
      <c r="P263" s="45">
        <v>0</v>
      </c>
      <c r="Q263" s="48">
        <f>SUM(N263:P263)</f>
        <v>0</v>
      </c>
      <c r="R263" s="45">
        <v>0</v>
      </c>
      <c r="S263" s="45">
        <v>0</v>
      </c>
      <c r="T263" s="45">
        <v>0</v>
      </c>
      <c r="U263" s="48">
        <f t="shared" si="128"/>
        <v>0</v>
      </c>
    </row>
    <row r="264" spans="1:21" ht="12.75">
      <c r="A264" s="43" t="s">
        <v>106</v>
      </c>
      <c r="B264" s="43">
        <v>611</v>
      </c>
      <c r="C264" s="44" t="s">
        <v>158</v>
      </c>
      <c r="D264" s="45"/>
      <c r="E264" s="45">
        <f>I264+M264+Q264+U264</f>
        <v>1.2</v>
      </c>
      <c r="F264" s="45">
        <f t="shared" si="129"/>
        <v>0</v>
      </c>
      <c r="G264" s="45">
        <f t="shared" si="129"/>
        <v>0</v>
      </c>
      <c r="H264" s="45">
        <f t="shared" si="129"/>
        <v>0</v>
      </c>
      <c r="I264" s="48">
        <f>SUM(F264:H264)</f>
        <v>0</v>
      </c>
      <c r="J264" s="45">
        <v>1.2</v>
      </c>
      <c r="K264" s="45">
        <v>0</v>
      </c>
      <c r="L264" s="45">
        <v>0</v>
      </c>
      <c r="M264" s="48">
        <f>SUM(J264:L264)</f>
        <v>1.2</v>
      </c>
      <c r="N264" s="45">
        <v>0</v>
      </c>
      <c r="O264" s="45">
        <v>0</v>
      </c>
      <c r="P264" s="45">
        <v>0</v>
      </c>
      <c r="Q264" s="48">
        <f>SUM(N264:P264)</f>
        <v>0</v>
      </c>
      <c r="R264" s="45">
        <v>0</v>
      </c>
      <c r="S264" s="45">
        <v>0</v>
      </c>
      <c r="T264" s="45">
        <v>0</v>
      </c>
      <c r="U264" s="48">
        <f t="shared" si="128"/>
        <v>0</v>
      </c>
    </row>
    <row r="265" spans="1:21" ht="45" customHeight="1">
      <c r="A265" s="57" t="s">
        <v>224</v>
      </c>
      <c r="B265" s="57">
        <v>240</v>
      </c>
      <c r="C265" s="58"/>
      <c r="D265" s="59"/>
      <c r="E265" s="60">
        <f t="shared" si="122"/>
        <v>137</v>
      </c>
      <c r="F265" s="59">
        <f>F267+F266</f>
        <v>0</v>
      </c>
      <c r="G265" s="59">
        <f>G267+G266</f>
        <v>19.5</v>
      </c>
      <c r="H265" s="59">
        <f>H267+H266</f>
        <v>13.5</v>
      </c>
      <c r="I265" s="60">
        <f>SUM(F265:H265)</f>
        <v>33</v>
      </c>
      <c r="J265" s="59">
        <f>J267+J266</f>
        <v>23.3</v>
      </c>
      <c r="K265" s="59">
        <f>K267+K266</f>
        <v>6</v>
      </c>
      <c r="L265" s="59">
        <f>L267+L266</f>
        <v>4.574</v>
      </c>
      <c r="M265" s="60">
        <f>SUM(J265:L265)</f>
        <v>33.874</v>
      </c>
      <c r="N265" s="59">
        <f>N267+N266</f>
        <v>20.126</v>
      </c>
      <c r="O265" s="59">
        <f>O267+O266</f>
        <v>13</v>
      </c>
      <c r="P265" s="59">
        <f>P267+P266</f>
        <v>13</v>
      </c>
      <c r="Q265" s="60">
        <f>SUM(N265:P265)</f>
        <v>46.126000000000005</v>
      </c>
      <c r="R265" s="59">
        <f>R267+R266</f>
        <v>8</v>
      </c>
      <c r="S265" s="59">
        <f>S267+S266</f>
        <v>8</v>
      </c>
      <c r="T265" s="59">
        <f>T267+T266</f>
        <v>8</v>
      </c>
      <c r="U265" s="60">
        <f t="shared" si="128"/>
        <v>24</v>
      </c>
    </row>
    <row r="266" spans="1:21" ht="15" customHeight="1">
      <c r="A266" s="43" t="s">
        <v>104</v>
      </c>
      <c r="B266" s="57">
        <v>244</v>
      </c>
      <c r="C266" s="58" t="s">
        <v>105</v>
      </c>
      <c r="D266" s="59"/>
      <c r="E266" s="45">
        <f>M266+Q266+U266+I266</f>
        <v>2.296</v>
      </c>
      <c r="F266" s="48">
        <v>0</v>
      </c>
      <c r="G266" s="45">
        <v>0</v>
      </c>
      <c r="H266" s="45">
        <v>0</v>
      </c>
      <c r="I266" s="48">
        <f>F266+G266+H266</f>
        <v>0</v>
      </c>
      <c r="J266" s="45">
        <v>0</v>
      </c>
      <c r="K266" s="45">
        <v>2.296</v>
      </c>
      <c r="L266" s="45">
        <v>0</v>
      </c>
      <c r="M266" s="48">
        <f>J266+K266+L266</f>
        <v>2.296</v>
      </c>
      <c r="N266" s="45">
        <v>0</v>
      </c>
      <c r="O266" s="45">
        <v>0</v>
      </c>
      <c r="P266" s="45">
        <v>0</v>
      </c>
      <c r="Q266" s="48">
        <f>N266+O266+P266</f>
        <v>0</v>
      </c>
      <c r="R266" s="45">
        <v>0</v>
      </c>
      <c r="S266" s="45">
        <v>0</v>
      </c>
      <c r="T266" s="45">
        <v>0</v>
      </c>
      <c r="U266" s="48">
        <f>R266+S266+T266</f>
        <v>0</v>
      </c>
    </row>
    <row r="267" spans="1:21" ht="12.75">
      <c r="A267" s="43" t="s">
        <v>106</v>
      </c>
      <c r="B267" s="43">
        <v>244</v>
      </c>
      <c r="C267" s="44" t="s">
        <v>107</v>
      </c>
      <c r="D267" s="48"/>
      <c r="E267" s="45">
        <f>M267+Q267+U267+I267</f>
        <v>134.704</v>
      </c>
      <c r="F267" s="48">
        <v>0</v>
      </c>
      <c r="G267" s="45">
        <v>19.5</v>
      </c>
      <c r="H267" s="45">
        <v>13.5</v>
      </c>
      <c r="I267" s="48">
        <f>F267+G267+H267</f>
        <v>33</v>
      </c>
      <c r="J267" s="45">
        <v>23.3</v>
      </c>
      <c r="K267" s="45">
        <v>3.704</v>
      </c>
      <c r="L267" s="45">
        <v>4.574</v>
      </c>
      <c r="M267" s="48">
        <f>J267+K267+L267</f>
        <v>31.578000000000003</v>
      </c>
      <c r="N267" s="45">
        <v>20.126</v>
      </c>
      <c r="O267" s="45">
        <v>13</v>
      </c>
      <c r="P267" s="45">
        <v>13</v>
      </c>
      <c r="Q267" s="48">
        <f>N267+O267+P267</f>
        <v>46.126000000000005</v>
      </c>
      <c r="R267" s="45">
        <v>8</v>
      </c>
      <c r="S267" s="45">
        <v>8</v>
      </c>
      <c r="T267" s="45">
        <v>8</v>
      </c>
      <c r="U267" s="48">
        <f>R267+S267+T267</f>
        <v>24</v>
      </c>
    </row>
    <row r="268" spans="1:21" ht="21.75" customHeight="1">
      <c r="A268" s="57" t="s">
        <v>225</v>
      </c>
      <c r="B268" s="43">
        <v>240</v>
      </c>
      <c r="C268" s="44"/>
      <c r="D268" s="48"/>
      <c r="E268" s="60">
        <f>I268+M268+Q268+U268</f>
        <v>100</v>
      </c>
      <c r="F268" s="59">
        <f aca="true" t="shared" si="130" ref="F268:H272">F269</f>
        <v>0</v>
      </c>
      <c r="G268" s="59">
        <f t="shared" si="130"/>
        <v>0</v>
      </c>
      <c r="H268" s="59">
        <f t="shared" si="130"/>
        <v>0</v>
      </c>
      <c r="I268" s="60">
        <f>SUM(F268:H268)</f>
        <v>0</v>
      </c>
      <c r="J268" s="59">
        <f aca="true" t="shared" si="131" ref="J268:L272">J269</f>
        <v>0</v>
      </c>
      <c r="K268" s="59">
        <f t="shared" si="131"/>
        <v>0</v>
      </c>
      <c r="L268" s="59">
        <f t="shared" si="131"/>
        <v>0</v>
      </c>
      <c r="M268" s="60">
        <f>SUM(J268:L268)</f>
        <v>0</v>
      </c>
      <c r="N268" s="59">
        <f>N269</f>
        <v>0</v>
      </c>
      <c r="O268" s="59">
        <f>O269</f>
        <v>50</v>
      </c>
      <c r="P268" s="59">
        <f>P269</f>
        <v>0</v>
      </c>
      <c r="Q268" s="60">
        <f>SUM(N268:P268)</f>
        <v>50</v>
      </c>
      <c r="R268" s="59">
        <f aca="true" t="shared" si="132" ref="R268:T272">R269</f>
        <v>0</v>
      </c>
      <c r="S268" s="59">
        <f t="shared" si="132"/>
        <v>0</v>
      </c>
      <c r="T268" s="59">
        <f t="shared" si="132"/>
        <v>50</v>
      </c>
      <c r="U268" s="60">
        <f aca="true" t="shared" si="133" ref="U268:U273">SUM(R268:T268)</f>
        <v>50</v>
      </c>
    </row>
    <row r="269" spans="1:21" ht="12.75">
      <c r="A269" s="43" t="s">
        <v>108</v>
      </c>
      <c r="B269" s="43">
        <v>244</v>
      </c>
      <c r="C269" s="44" t="s">
        <v>109</v>
      </c>
      <c r="D269" s="45"/>
      <c r="E269" s="59">
        <f>I269+M269+Q269+U269</f>
        <v>100</v>
      </c>
      <c r="F269" s="59">
        <f t="shared" si="130"/>
        <v>0</v>
      </c>
      <c r="G269" s="59">
        <f t="shared" si="130"/>
        <v>0</v>
      </c>
      <c r="H269" s="59">
        <f t="shared" si="130"/>
        <v>0</v>
      </c>
      <c r="I269" s="60">
        <f>SUM(F269:H269)</f>
        <v>0</v>
      </c>
      <c r="J269" s="59">
        <f t="shared" si="131"/>
        <v>0</v>
      </c>
      <c r="K269" s="59">
        <f t="shared" si="131"/>
        <v>0</v>
      </c>
      <c r="L269" s="59">
        <v>0</v>
      </c>
      <c r="M269" s="60">
        <f>SUM(J269:L269)</f>
        <v>0</v>
      </c>
      <c r="N269" s="59">
        <v>0</v>
      </c>
      <c r="O269" s="59">
        <v>50</v>
      </c>
      <c r="P269" s="59">
        <v>0</v>
      </c>
      <c r="Q269" s="60">
        <f>SUM(N269:P269)</f>
        <v>50</v>
      </c>
      <c r="R269" s="59">
        <f t="shared" si="132"/>
        <v>0</v>
      </c>
      <c r="S269" s="59">
        <v>0</v>
      </c>
      <c r="T269" s="59">
        <f t="shared" si="132"/>
        <v>50</v>
      </c>
      <c r="U269" s="60">
        <f t="shared" si="133"/>
        <v>50</v>
      </c>
    </row>
    <row r="270" spans="1:21" ht="34.5" customHeight="1">
      <c r="A270" s="57" t="s">
        <v>226</v>
      </c>
      <c r="B270" s="43"/>
      <c r="C270" s="44"/>
      <c r="D270" s="45"/>
      <c r="E270" s="60">
        <f>M270+Q270+U270</f>
        <v>50</v>
      </c>
      <c r="F270" s="59">
        <f t="shared" si="130"/>
        <v>0</v>
      </c>
      <c r="G270" s="59">
        <f t="shared" si="130"/>
        <v>0</v>
      </c>
      <c r="H270" s="59">
        <f t="shared" si="130"/>
        <v>0</v>
      </c>
      <c r="I270" s="60">
        <f>F270+G270+H270</f>
        <v>0</v>
      </c>
      <c r="J270" s="59">
        <f t="shared" si="131"/>
        <v>0</v>
      </c>
      <c r="K270" s="59">
        <f t="shared" si="131"/>
        <v>0</v>
      </c>
      <c r="L270" s="59">
        <f t="shared" si="131"/>
        <v>0</v>
      </c>
      <c r="M270" s="60">
        <f>J270+K270+L270</f>
        <v>0</v>
      </c>
      <c r="N270" s="59">
        <f>N271</f>
        <v>0</v>
      </c>
      <c r="O270" s="59">
        <f>O271</f>
        <v>0</v>
      </c>
      <c r="P270" s="59">
        <f>P271</f>
        <v>0</v>
      </c>
      <c r="Q270" s="60">
        <f>N270+O270+P270</f>
        <v>0</v>
      </c>
      <c r="R270" s="59">
        <f t="shared" si="132"/>
        <v>0</v>
      </c>
      <c r="S270" s="59">
        <f t="shared" si="132"/>
        <v>0</v>
      </c>
      <c r="T270" s="59">
        <f t="shared" si="132"/>
        <v>50</v>
      </c>
      <c r="U270" s="60">
        <f t="shared" si="133"/>
        <v>50</v>
      </c>
    </row>
    <row r="271" spans="1:21" ht="12.75">
      <c r="A271" s="43" t="s">
        <v>108</v>
      </c>
      <c r="B271" s="43">
        <v>244</v>
      </c>
      <c r="C271" s="44" t="s">
        <v>109</v>
      </c>
      <c r="D271" s="45"/>
      <c r="E271" s="45">
        <f>I271+M271+Q271+U271</f>
        <v>50</v>
      </c>
      <c r="F271" s="45">
        <f>F276</f>
        <v>0</v>
      </c>
      <c r="G271" s="45">
        <f>G276</f>
        <v>0</v>
      </c>
      <c r="H271" s="45">
        <f>H276</f>
        <v>0</v>
      </c>
      <c r="I271" s="48">
        <f>SUM(F271:H271)</f>
        <v>0</v>
      </c>
      <c r="J271" s="45">
        <f>J276</f>
        <v>0</v>
      </c>
      <c r="K271" s="45">
        <f>K276</f>
        <v>0</v>
      </c>
      <c r="L271" s="45">
        <f>L276</f>
        <v>0</v>
      </c>
      <c r="M271" s="48">
        <f>SUM(J271:L271)</f>
        <v>0</v>
      </c>
      <c r="N271" s="45">
        <v>0</v>
      </c>
      <c r="O271" s="45">
        <v>0</v>
      </c>
      <c r="P271" s="45">
        <v>0</v>
      </c>
      <c r="Q271" s="48">
        <f>SUM(N271:P271)</f>
        <v>0</v>
      </c>
      <c r="R271" s="45">
        <f>R276</f>
        <v>0</v>
      </c>
      <c r="S271" s="45">
        <f>S276</f>
        <v>0</v>
      </c>
      <c r="T271" s="45">
        <v>50</v>
      </c>
      <c r="U271" s="48">
        <f t="shared" si="133"/>
        <v>50</v>
      </c>
    </row>
    <row r="272" spans="1:21" ht="22.5">
      <c r="A272" s="57" t="s">
        <v>239</v>
      </c>
      <c r="B272" s="43">
        <v>240</v>
      </c>
      <c r="C272" s="44"/>
      <c r="D272" s="48"/>
      <c r="E272" s="60">
        <f>I272+M272+Q272+U272</f>
        <v>100</v>
      </c>
      <c r="F272" s="59">
        <f t="shared" si="130"/>
        <v>0</v>
      </c>
      <c r="G272" s="59">
        <f t="shared" si="130"/>
        <v>0</v>
      </c>
      <c r="H272" s="59">
        <f t="shared" si="130"/>
        <v>0</v>
      </c>
      <c r="I272" s="60">
        <f>SUM(F272:H272)</f>
        <v>0</v>
      </c>
      <c r="J272" s="59">
        <f t="shared" si="131"/>
        <v>100</v>
      </c>
      <c r="K272" s="59">
        <f t="shared" si="131"/>
        <v>0</v>
      </c>
      <c r="L272" s="59">
        <f t="shared" si="131"/>
        <v>-100</v>
      </c>
      <c r="M272" s="60">
        <f>SUM(J272:L272)</f>
        <v>0</v>
      </c>
      <c r="N272" s="59">
        <f>N273</f>
        <v>100</v>
      </c>
      <c r="O272" s="59">
        <f>O273</f>
        <v>0</v>
      </c>
      <c r="P272" s="59">
        <f>P273</f>
        <v>0</v>
      </c>
      <c r="Q272" s="60">
        <f>SUM(N272:P272)</f>
        <v>100</v>
      </c>
      <c r="R272" s="59">
        <f t="shared" si="132"/>
        <v>0</v>
      </c>
      <c r="S272" s="59">
        <f t="shared" si="132"/>
        <v>0</v>
      </c>
      <c r="T272" s="59">
        <f t="shared" si="132"/>
        <v>0</v>
      </c>
      <c r="U272" s="60">
        <f t="shared" si="133"/>
        <v>0</v>
      </c>
    </row>
    <row r="273" spans="1:21" ht="12.75">
      <c r="A273" s="43" t="s">
        <v>230</v>
      </c>
      <c r="B273" s="43">
        <v>244</v>
      </c>
      <c r="C273" s="44" t="s">
        <v>103</v>
      </c>
      <c r="D273" s="45"/>
      <c r="E273" s="59">
        <f>I273+M273+Q273+U273</f>
        <v>100</v>
      </c>
      <c r="F273" s="59">
        <f>F276</f>
        <v>0</v>
      </c>
      <c r="G273" s="59">
        <f>G276</f>
        <v>0</v>
      </c>
      <c r="H273" s="59">
        <f>H276</f>
        <v>0</v>
      </c>
      <c r="I273" s="60">
        <f>SUM(F273:H273)</f>
        <v>0</v>
      </c>
      <c r="J273" s="59">
        <v>100</v>
      </c>
      <c r="K273" s="59">
        <v>0</v>
      </c>
      <c r="L273" s="59">
        <v>-100</v>
      </c>
      <c r="M273" s="60">
        <f>SUM(J273:L273)</f>
        <v>0</v>
      </c>
      <c r="N273" s="59">
        <v>100</v>
      </c>
      <c r="O273" s="59">
        <v>0</v>
      </c>
      <c r="P273" s="59">
        <v>0</v>
      </c>
      <c r="Q273" s="60">
        <f>SUM(N273:P273)</f>
        <v>100</v>
      </c>
      <c r="R273" s="59">
        <f>R276</f>
        <v>0</v>
      </c>
      <c r="S273" s="59">
        <f>S276</f>
        <v>0</v>
      </c>
      <c r="T273" s="59">
        <f>T276</f>
        <v>0</v>
      </c>
      <c r="U273" s="60">
        <f t="shared" si="133"/>
        <v>0</v>
      </c>
    </row>
    <row r="274" spans="1:21" ht="12.75">
      <c r="A274" s="43"/>
      <c r="B274" s="43"/>
      <c r="C274" s="44"/>
      <c r="D274" s="45"/>
      <c r="E274" s="59"/>
      <c r="F274" s="59"/>
      <c r="G274" s="59"/>
      <c r="H274" s="59"/>
      <c r="I274" s="60"/>
      <c r="J274" s="59"/>
      <c r="K274" s="59"/>
      <c r="L274" s="59"/>
      <c r="M274" s="60"/>
      <c r="N274" s="59"/>
      <c r="O274" s="59"/>
      <c r="P274" s="59"/>
      <c r="Q274" s="60"/>
      <c r="R274" s="59"/>
      <c r="S274" s="59"/>
      <c r="T274" s="59"/>
      <c r="U274" s="60"/>
    </row>
    <row r="275" spans="1:21" ht="23.25" customHeight="1">
      <c r="A275" s="78" t="s">
        <v>263</v>
      </c>
      <c r="B275" s="77"/>
      <c r="C275" s="79"/>
      <c r="D275" s="80"/>
      <c r="E275" s="81">
        <f>M275+Q275+U275</f>
        <v>196.9</v>
      </c>
      <c r="F275" s="81">
        <f aca="true" t="shared" si="134" ref="F275:H276">F276</f>
        <v>0</v>
      </c>
      <c r="G275" s="81">
        <f t="shared" si="134"/>
        <v>0</v>
      </c>
      <c r="H275" s="81">
        <f t="shared" si="134"/>
        <v>0</v>
      </c>
      <c r="I275" s="81">
        <f>F275+G275+H275</f>
        <v>0</v>
      </c>
      <c r="J275" s="81">
        <f aca="true" t="shared" si="135" ref="J275:L276">J276</f>
        <v>0</v>
      </c>
      <c r="K275" s="81">
        <f t="shared" si="135"/>
        <v>0</v>
      </c>
      <c r="L275" s="81">
        <f t="shared" si="135"/>
        <v>0</v>
      </c>
      <c r="M275" s="81">
        <f>J275+K275+L275</f>
        <v>0</v>
      </c>
      <c r="N275" s="81">
        <f aca="true" t="shared" si="136" ref="N275:P276">N276</f>
        <v>0</v>
      </c>
      <c r="O275" s="81">
        <f t="shared" si="136"/>
        <v>0</v>
      </c>
      <c r="P275" s="81">
        <f t="shared" si="136"/>
        <v>196.9</v>
      </c>
      <c r="Q275" s="81">
        <f>N275+O275+P275</f>
        <v>196.9</v>
      </c>
      <c r="R275" s="81">
        <f aca="true" t="shared" si="137" ref="R275:T276">R276</f>
        <v>0</v>
      </c>
      <c r="S275" s="81">
        <f t="shared" si="137"/>
        <v>0</v>
      </c>
      <c r="T275" s="81">
        <f t="shared" si="137"/>
        <v>0</v>
      </c>
      <c r="U275" s="81">
        <f>SUM(R275:T275)</f>
        <v>0</v>
      </c>
    </row>
    <row r="276" spans="1:21" ht="15" customHeight="1">
      <c r="A276" s="46" t="s">
        <v>264</v>
      </c>
      <c r="B276" s="43">
        <v>800</v>
      </c>
      <c r="C276" s="44"/>
      <c r="D276" s="45"/>
      <c r="E276" s="48">
        <f>I276+M276+Q276+U276</f>
        <v>196.9</v>
      </c>
      <c r="F276" s="48">
        <f t="shared" si="134"/>
        <v>0</v>
      </c>
      <c r="G276" s="48">
        <f t="shared" si="134"/>
        <v>0</v>
      </c>
      <c r="H276" s="48">
        <f t="shared" si="134"/>
        <v>0</v>
      </c>
      <c r="I276" s="48">
        <f>SUM(F276:H276)</f>
        <v>0</v>
      </c>
      <c r="J276" s="48">
        <f t="shared" si="135"/>
        <v>0</v>
      </c>
      <c r="K276" s="48">
        <f t="shared" si="135"/>
        <v>0</v>
      </c>
      <c r="L276" s="48">
        <f t="shared" si="135"/>
        <v>0</v>
      </c>
      <c r="M276" s="48">
        <f>SUM(J276:L276)</f>
        <v>0</v>
      </c>
      <c r="N276" s="48">
        <f t="shared" si="136"/>
        <v>0</v>
      </c>
      <c r="O276" s="48">
        <f t="shared" si="136"/>
        <v>0</v>
      </c>
      <c r="P276" s="48">
        <f t="shared" si="136"/>
        <v>196.9</v>
      </c>
      <c r="Q276" s="48">
        <f>SUM(N276:P276)</f>
        <v>196.9</v>
      </c>
      <c r="R276" s="48">
        <f t="shared" si="137"/>
        <v>0</v>
      </c>
      <c r="S276" s="48">
        <f t="shared" si="137"/>
        <v>0</v>
      </c>
      <c r="T276" s="48">
        <f t="shared" si="137"/>
        <v>0</v>
      </c>
      <c r="U276" s="48">
        <f>SUM(R276:T276)</f>
        <v>0</v>
      </c>
    </row>
    <row r="277" spans="1:21" ht="13.5" customHeight="1">
      <c r="A277" s="43" t="s">
        <v>133</v>
      </c>
      <c r="B277" s="43">
        <v>880</v>
      </c>
      <c r="C277" s="44" t="s">
        <v>107</v>
      </c>
      <c r="D277" s="45"/>
      <c r="E277" s="45">
        <f>I277+M277+Q277+U277</f>
        <v>196.9</v>
      </c>
      <c r="F277" s="45">
        <v>0</v>
      </c>
      <c r="G277" s="45">
        <v>0</v>
      </c>
      <c r="H277" s="45">
        <v>0</v>
      </c>
      <c r="I277" s="48">
        <f>SUM(F277:H277)</f>
        <v>0</v>
      </c>
      <c r="J277" s="45">
        <v>0</v>
      </c>
      <c r="K277" s="45">
        <v>0</v>
      </c>
      <c r="L277" s="45">
        <v>0</v>
      </c>
      <c r="M277" s="48">
        <f>SUM(J277:L277)</f>
        <v>0</v>
      </c>
      <c r="N277" s="45">
        <v>0</v>
      </c>
      <c r="O277" s="45">
        <v>0</v>
      </c>
      <c r="P277" s="45">
        <v>196.9</v>
      </c>
      <c r="Q277" s="48">
        <f>SUM(N277:P277)</f>
        <v>196.9</v>
      </c>
      <c r="R277" s="45">
        <v>0</v>
      </c>
      <c r="S277" s="45">
        <v>0</v>
      </c>
      <c r="T277" s="45">
        <v>0</v>
      </c>
      <c r="U277" s="48">
        <f>SUM(R277:T277)</f>
        <v>0</v>
      </c>
    </row>
    <row r="278" spans="1:21" ht="24" customHeight="1">
      <c r="A278" s="51" t="s">
        <v>131</v>
      </c>
      <c r="B278" s="51"/>
      <c r="C278" s="52"/>
      <c r="D278" s="49"/>
      <c r="E278" s="73">
        <f>I278+M278+Q278+U278</f>
        <v>68352.15101</v>
      </c>
      <c r="F278" s="72">
        <f>F17+F26+F31+F37+F39+F42+F83+F92+F98+F126+F135+F140+F158+F167+F171+F219+F223+F229+F233+F237+F242+F227+F47+F75+F79+F231+F164+F275+F81</f>
        <v>3088.384</v>
      </c>
      <c r="G278" s="72">
        <f>G17+G26+G31+G37+G39+G42+G83+G92+G98+G126+G135+G140+G158+G167+G171+G219+G223+G229+G233+G237+G242+G227+G47+G75+G79+G231+G164+G275+G81</f>
        <v>3281.46808</v>
      </c>
      <c r="H278" s="72">
        <f>H17+H26+H31+H37+H39+H42+H83+H92+H98+H126+H135+H140+H158+H167+H171+H219+H223+H229+H233+H237+H242+H227+H47+H75+H79+H231+H164+H275+H81</f>
        <v>5104.87105</v>
      </c>
      <c r="I278" s="73">
        <f>SUM(F278:H278)</f>
        <v>11474.72313</v>
      </c>
      <c r="J278" s="72">
        <f>J17+J26+J31+J37+J39+J42+J83+J92+J98+J126+J135+J140+J158+J167+J171+J219+J223+J229+J233+J237+J242+J227+J47+J75+J79+J231+J164+J275+J81</f>
        <v>5078.61483</v>
      </c>
      <c r="K278" s="72">
        <f>K17+K26+K31+K37+K39+K42+K83+K92+K98+K126+K135+K140+K158+K167+K171+K219+K223+K229+K233+K237+K242+K227+K47+K75+K79+K231+K164+K275+K81</f>
        <v>7064.508469999999</v>
      </c>
      <c r="L278" s="72">
        <f>L17+L26+L31+L37+L39+L42+L83+L92+L98+L126+L135+L140+L158+L167+L171+L219+L223+L229+L233+L237+L242+L227+L47+L75+L79+L231+L164+L275+L81</f>
        <v>2151.03294</v>
      </c>
      <c r="M278" s="73">
        <f>SUM(J278:L278)</f>
        <v>14294.15624</v>
      </c>
      <c r="N278" s="72">
        <f>N17+N26+N31+N37+N39+N42+N83+N92+N98+N126+N135+N140+N158+N167+N171+N219+N223+N229+N233+N237+N242+N227+N47+N75+N79+N231+N164+N275+N81</f>
        <v>9170.05464</v>
      </c>
      <c r="O278" s="72">
        <f>O17+O26+O31+O37+O39+O42+O83+O92+O98+O126+O135+O140+O158+O167+O171+O219+O223+O229+O233+O237+O242+O227+O47+O75+O79+O231+O164+O275+O81</f>
        <v>8153.30497</v>
      </c>
      <c r="P278" s="72">
        <f>P17+P26+P31+P37+P39+P42+P83+P92+P98+P126+P135+P140+P158+P167+P171+P219+P223+P229+P233+P237+P242+P227+P47+P75+P79+P231+P164+P275+P81</f>
        <v>7807.545799999998</v>
      </c>
      <c r="Q278" s="73">
        <f>SUM(N278:P278)</f>
        <v>25130.90541</v>
      </c>
      <c r="R278" s="72">
        <f>R17+R26+R31+R37+R39+R42+R83+R92+R98+R126+R135+R140+R158+R167+R171+R219+R223+R229+R233+R237+R242+R227+R47+R75+R79+R231+R164+R275+R81</f>
        <v>7041.89338</v>
      </c>
      <c r="S278" s="72">
        <f>S17+S26+S31+S37+S39+S42+S83+S92+S98+S126+S135+S140+S158+S167+S171+S219+S223+S229+S233+S237+S242+S227+S47+S75+S79+S231+S164+S275+S81</f>
        <v>5194.60535</v>
      </c>
      <c r="T278" s="72">
        <f>T17+T26+T31+T37+T39+T42+T83+T92+T98+T126+T135+T140+T158+T167+T171+T219+T223+T229+T233+T237+T242+T227+T47+T75+T79+T231+T164+T275+T81</f>
        <v>5215.8675</v>
      </c>
      <c r="U278" s="73">
        <f>SUM(R278:T278)</f>
        <v>17452.36623</v>
      </c>
    </row>
    <row r="279" spans="1:21" ht="22.5">
      <c r="A279" s="43" t="s">
        <v>57</v>
      </c>
      <c r="B279" s="43"/>
      <c r="C279" s="44" t="s">
        <v>31</v>
      </c>
      <c r="D279" s="45"/>
      <c r="E279" s="48"/>
      <c r="F279" s="45"/>
      <c r="G279" s="45"/>
      <c r="H279" s="45"/>
      <c r="I279" s="48"/>
      <c r="J279" s="45"/>
      <c r="K279" s="45"/>
      <c r="L279" s="45"/>
      <c r="M279" s="48"/>
      <c r="N279" s="45"/>
      <c r="O279" s="45"/>
      <c r="P279" s="45"/>
      <c r="Q279" s="48"/>
      <c r="R279" s="45"/>
      <c r="S279" s="45"/>
      <c r="T279" s="45"/>
      <c r="U279" s="48"/>
    </row>
    <row r="280" spans="1:21" ht="20.25" customHeight="1">
      <c r="A280" s="43" t="s">
        <v>22</v>
      </c>
      <c r="B280" s="43"/>
      <c r="C280" s="44" t="s">
        <v>32</v>
      </c>
      <c r="D280" s="45"/>
      <c r="E280" s="48"/>
      <c r="F280" s="45"/>
      <c r="G280" s="45"/>
      <c r="H280" s="45"/>
      <c r="I280" s="48"/>
      <c r="J280" s="45"/>
      <c r="K280" s="45"/>
      <c r="L280" s="45"/>
      <c r="M280" s="48"/>
      <c r="N280" s="45"/>
      <c r="O280" s="45"/>
      <c r="P280" s="45"/>
      <c r="Q280" s="48"/>
      <c r="R280" s="45"/>
      <c r="S280" s="45"/>
      <c r="T280" s="45"/>
      <c r="U280" s="48"/>
    </row>
    <row r="281" spans="1:21" ht="12.75">
      <c r="A281" s="43" t="s">
        <v>23</v>
      </c>
      <c r="B281" s="43"/>
      <c r="C281" s="44" t="s">
        <v>33</v>
      </c>
      <c r="D281" s="45"/>
      <c r="E281" s="48"/>
      <c r="F281" s="45"/>
      <c r="G281" s="45"/>
      <c r="H281" s="45"/>
      <c r="I281" s="48"/>
      <c r="J281" s="45"/>
      <c r="K281" s="45"/>
      <c r="L281" s="45"/>
      <c r="M281" s="48"/>
      <c r="N281" s="45"/>
      <c r="O281" s="45"/>
      <c r="P281" s="45"/>
      <c r="Q281" s="48"/>
      <c r="R281" s="45"/>
      <c r="S281" s="45"/>
      <c r="T281" s="45"/>
      <c r="U281" s="48"/>
    </row>
    <row r="282" spans="1:21" ht="12.75">
      <c r="A282" s="43" t="s">
        <v>24</v>
      </c>
      <c r="B282" s="43"/>
      <c r="C282" s="44" t="s">
        <v>34</v>
      </c>
      <c r="D282" s="45"/>
      <c r="E282" s="48"/>
      <c r="F282" s="45"/>
      <c r="G282" s="45"/>
      <c r="H282" s="45"/>
      <c r="I282" s="48"/>
      <c r="J282" s="45"/>
      <c r="K282" s="45"/>
      <c r="L282" s="45"/>
      <c r="M282" s="48"/>
      <c r="N282" s="45"/>
      <c r="O282" s="45"/>
      <c r="P282" s="45"/>
      <c r="Q282" s="48"/>
      <c r="R282" s="45"/>
      <c r="S282" s="45"/>
      <c r="T282" s="45"/>
      <c r="U282" s="48"/>
    </row>
    <row r="283" spans="1:21" ht="33" customHeight="1">
      <c r="A283" s="43" t="s">
        <v>25</v>
      </c>
      <c r="B283" s="43"/>
      <c r="C283" s="44" t="s">
        <v>35</v>
      </c>
      <c r="D283" s="45"/>
      <c r="E283" s="48"/>
      <c r="F283" s="45"/>
      <c r="G283" s="45"/>
      <c r="H283" s="45"/>
      <c r="I283" s="48"/>
      <c r="J283" s="45"/>
      <c r="K283" s="45"/>
      <c r="L283" s="45"/>
      <c r="M283" s="48"/>
      <c r="N283" s="45"/>
      <c r="O283" s="45"/>
      <c r="P283" s="45"/>
      <c r="Q283" s="48"/>
      <c r="R283" s="45"/>
      <c r="S283" s="45"/>
      <c r="T283" s="45"/>
      <c r="U283" s="48"/>
    </row>
    <row r="285" ht="9" customHeight="1"/>
    <row r="286" ht="12.75">
      <c r="A286" s="1" t="s">
        <v>165</v>
      </c>
    </row>
  </sheetData>
  <sheetProtection/>
  <mergeCells count="13">
    <mergeCell ref="R8:T8"/>
    <mergeCell ref="U8:U9"/>
    <mergeCell ref="F8:H8"/>
    <mergeCell ref="I8:I9"/>
    <mergeCell ref="J8:L8"/>
    <mergeCell ref="M8:M9"/>
    <mergeCell ref="A8:A9"/>
    <mergeCell ref="C8:C9"/>
    <mergeCell ref="D8:D9"/>
    <mergeCell ref="E8:E9"/>
    <mergeCell ref="N8:P8"/>
    <mergeCell ref="Q8:Q9"/>
    <mergeCell ref="B8:B9"/>
  </mergeCells>
  <printOptions horizontalCentered="1"/>
  <pageMargins left="0.1968503937007874" right="0.1968503937007874" top="0.4724409448818898" bottom="0.2755905511811024" header="0.5118110236220472" footer="0.196850393700787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2" t="s">
        <v>54</v>
      </c>
    </row>
    <row r="2" ht="12.75">
      <c r="I2" s="22" t="s">
        <v>0</v>
      </c>
    </row>
    <row r="3" ht="12.75">
      <c r="I3" s="22" t="s">
        <v>1</v>
      </c>
    </row>
    <row r="4" ht="12.75">
      <c r="I4" s="22" t="s">
        <v>2</v>
      </c>
    </row>
    <row r="5" ht="12.75">
      <c r="I5" s="22" t="s">
        <v>3</v>
      </c>
    </row>
    <row r="6" ht="12.75">
      <c r="I6" s="22" t="s">
        <v>73</v>
      </c>
    </row>
    <row r="7" ht="12.75">
      <c r="I7" s="22" t="s">
        <v>74</v>
      </c>
    </row>
    <row r="8" ht="12.75">
      <c r="I8" s="22" t="s">
        <v>88</v>
      </c>
    </row>
    <row r="10" spans="1:13" ht="18">
      <c r="A10" s="95" t="s">
        <v>53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ht="21">
      <c r="A11" s="95" t="s">
        <v>64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8">
      <c r="A12" s="95" t="s">
        <v>76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ht="13.5" thickBot="1">
      <c r="M14" s="10" t="s">
        <v>39</v>
      </c>
    </row>
    <row r="15" spans="1:13" ht="12.75">
      <c r="A15" s="1" t="s">
        <v>68</v>
      </c>
      <c r="L15" s="2" t="s">
        <v>51</v>
      </c>
      <c r="M15" s="12"/>
    </row>
    <row r="16" spans="1:13" ht="14.25">
      <c r="A16" s="1" t="s">
        <v>65</v>
      </c>
      <c r="L16" s="2" t="s">
        <v>37</v>
      </c>
      <c r="M16" s="13"/>
    </row>
    <row r="17" spans="1:13" ht="13.5" thickBot="1">
      <c r="A17" s="1" t="s">
        <v>48</v>
      </c>
      <c r="M17" s="15"/>
    </row>
    <row r="19" spans="1:65" ht="14.25">
      <c r="A19" s="98" t="s">
        <v>66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ht="6" customHeight="1" thickBot="1"/>
    <row r="21" spans="1:13" ht="12.75" customHeight="1">
      <c r="A21" s="102" t="s">
        <v>67</v>
      </c>
      <c r="B21" s="96" t="s">
        <v>52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1:13" s="4" customFormat="1" ht="12.75">
      <c r="A22" s="103"/>
      <c r="B22" s="25">
        <v>1</v>
      </c>
      <c r="C22" s="25">
        <v>2</v>
      </c>
      <c r="D22" s="25">
        <v>3</v>
      </c>
      <c r="E22" s="25">
        <v>4</v>
      </c>
      <c r="F22" s="25">
        <v>5</v>
      </c>
      <c r="G22" s="25">
        <v>6</v>
      </c>
      <c r="H22" s="25">
        <v>7</v>
      </c>
      <c r="I22" s="25">
        <v>8</v>
      </c>
      <c r="J22" s="25">
        <v>9</v>
      </c>
      <c r="K22" s="25">
        <v>10</v>
      </c>
      <c r="L22" s="25">
        <v>11</v>
      </c>
      <c r="M22" s="26">
        <v>12</v>
      </c>
    </row>
    <row r="23" spans="1:13" s="4" customFormat="1" ht="13.5" thickBot="1">
      <c r="A23" s="104"/>
      <c r="B23" s="10" t="s">
        <v>6</v>
      </c>
      <c r="C23" s="10" t="s">
        <v>7</v>
      </c>
      <c r="D23" s="10" t="s">
        <v>8</v>
      </c>
      <c r="E23" s="10" t="s">
        <v>10</v>
      </c>
      <c r="F23" s="10" t="s">
        <v>11</v>
      </c>
      <c r="G23" s="10" t="s">
        <v>12</v>
      </c>
      <c r="H23" s="10" t="s">
        <v>13</v>
      </c>
      <c r="I23" s="10" t="s">
        <v>14</v>
      </c>
      <c r="J23" s="10" t="s">
        <v>15</v>
      </c>
      <c r="K23" s="10" t="s">
        <v>16</v>
      </c>
      <c r="L23" s="10" t="s">
        <v>17</v>
      </c>
      <c r="M23" s="11" t="s">
        <v>18</v>
      </c>
    </row>
    <row r="24" spans="1:1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7" spans="1:13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66" ht="12.75">
      <c r="A28" s="109" t="s">
        <v>81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 spans="1:66" ht="6" customHeight="1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13" ht="12.75">
      <c r="A30" s="99" t="s">
        <v>83</v>
      </c>
      <c r="B30" s="106" t="s">
        <v>52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3" s="4" customFormat="1" ht="12.75">
      <c r="A31" s="100"/>
      <c r="B31" s="37">
        <v>1</v>
      </c>
      <c r="C31" s="37">
        <v>2</v>
      </c>
      <c r="D31" s="37">
        <v>3</v>
      </c>
      <c r="E31" s="37">
        <v>4</v>
      </c>
      <c r="F31" s="37">
        <v>5</v>
      </c>
      <c r="G31" s="37">
        <v>6</v>
      </c>
      <c r="H31" s="37">
        <v>7</v>
      </c>
      <c r="I31" s="37">
        <v>8</v>
      </c>
      <c r="J31" s="37">
        <v>9</v>
      </c>
      <c r="K31" s="37">
        <v>10</v>
      </c>
      <c r="L31" s="37">
        <v>11</v>
      </c>
      <c r="M31" s="38">
        <v>12</v>
      </c>
    </row>
    <row r="32" spans="1:13" s="4" customFormat="1" ht="13.5" thickBot="1">
      <c r="A32" s="101"/>
      <c r="B32" s="10" t="s">
        <v>6</v>
      </c>
      <c r="C32" s="10" t="s">
        <v>7</v>
      </c>
      <c r="D32" s="10" t="s">
        <v>8</v>
      </c>
      <c r="E32" s="10" t="s">
        <v>10</v>
      </c>
      <c r="F32" s="10" t="s">
        <v>11</v>
      </c>
      <c r="G32" s="10" t="s">
        <v>12</v>
      </c>
      <c r="H32" s="10" t="s">
        <v>13</v>
      </c>
      <c r="I32" s="10" t="s">
        <v>14</v>
      </c>
      <c r="J32" s="10" t="s">
        <v>15</v>
      </c>
      <c r="K32" s="10" t="s">
        <v>16</v>
      </c>
      <c r="L32" s="10" t="s">
        <v>17</v>
      </c>
      <c r="M32" s="11" t="s">
        <v>18</v>
      </c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6" spans="1:13" ht="39.75" customHeight="1">
      <c r="A36" s="111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40.5" customHeight="1">
      <c r="A37" s="110" t="s">
        <v>78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ht="14.25">
      <c r="A38" s="39" t="s">
        <v>72</v>
      </c>
    </row>
    <row r="39" spans="1:13" ht="27" customHeight="1">
      <c r="A39" s="110" t="s">
        <v>80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15" customHeight="1">
      <c r="A40" s="110" t="s">
        <v>82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2" spans="1:11" ht="24.75" customHeight="1">
      <c r="A42" s="105" t="s">
        <v>58</v>
      </c>
      <c r="B42" s="105"/>
      <c r="D42" s="19"/>
      <c r="E42" s="19"/>
      <c r="F42" s="20"/>
      <c r="G42" s="19"/>
      <c r="H42" s="19"/>
      <c r="I42" s="20"/>
      <c r="J42" s="19"/>
      <c r="K42" s="19"/>
    </row>
    <row r="43" spans="4:10" s="21" customFormat="1" ht="14.25">
      <c r="D43" s="21" t="s">
        <v>61</v>
      </c>
      <c r="G43" s="21" t="s">
        <v>62</v>
      </c>
      <c r="J43" s="21" t="s">
        <v>63</v>
      </c>
    </row>
    <row r="44" spans="1:11" ht="12.75">
      <c r="A44" s="1" t="s">
        <v>49</v>
      </c>
      <c r="D44" s="19"/>
      <c r="E44" s="19"/>
      <c r="G44" s="19"/>
      <c r="H44" s="19"/>
      <c r="I44" s="20"/>
      <c r="J44" s="19"/>
      <c r="K44" s="19"/>
    </row>
    <row r="45" spans="4:10" s="21" customFormat="1" ht="14.25">
      <c r="D45" s="21" t="s">
        <v>61</v>
      </c>
      <c r="G45" s="21" t="s">
        <v>62</v>
      </c>
      <c r="J45" s="21" t="s">
        <v>63</v>
      </c>
    </row>
    <row r="46" spans="1:3" ht="12.75">
      <c r="A46" s="1" t="s">
        <v>50</v>
      </c>
      <c r="C46" s="1" t="s">
        <v>60</v>
      </c>
    </row>
  </sheetData>
  <sheetProtection/>
  <mergeCells count="14"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  <mergeCell ref="A30:A32"/>
    <mergeCell ref="A21:A23"/>
    <mergeCell ref="A12:M1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2" t="s">
        <v>59</v>
      </c>
    </row>
    <row r="2" ht="12.75">
      <c r="C2" s="22" t="s">
        <v>0</v>
      </c>
    </row>
    <row r="3" ht="12.75">
      <c r="C3" s="22" t="s">
        <v>1</v>
      </c>
    </row>
    <row r="4" ht="12.75">
      <c r="C4" s="22" t="s">
        <v>2</v>
      </c>
    </row>
    <row r="5" ht="12.75">
      <c r="C5" s="22" t="s">
        <v>3</v>
      </c>
    </row>
    <row r="6" ht="12.75">
      <c r="C6" s="22" t="s">
        <v>73</v>
      </c>
    </row>
    <row r="7" ht="12.75">
      <c r="C7" s="22" t="s">
        <v>74</v>
      </c>
    </row>
    <row r="8" ht="12.75">
      <c r="C8" s="22" t="s">
        <v>88</v>
      </c>
    </row>
    <row r="10" spans="1:5" s="30" customFormat="1" ht="60.75" customHeight="1">
      <c r="A10" s="115" t="s">
        <v>84</v>
      </c>
      <c r="B10" s="115"/>
      <c r="C10" s="116"/>
      <c r="D10" s="116"/>
      <c r="E10" s="116"/>
    </row>
    <row r="11" spans="1:5" ht="18.75">
      <c r="A11" s="116" t="s">
        <v>70</v>
      </c>
      <c r="B11" s="116"/>
      <c r="C11" s="116"/>
      <c r="D11" s="116"/>
      <c r="E11" s="116"/>
    </row>
    <row r="12" spans="1:2" ht="6.75" customHeight="1">
      <c r="A12" s="28"/>
      <c r="B12" s="28"/>
    </row>
    <row r="13" spans="1:5" ht="15.75">
      <c r="A13" s="116" t="s">
        <v>79</v>
      </c>
      <c r="B13" s="116"/>
      <c r="C13" s="116"/>
      <c r="D13" s="116"/>
      <c r="E13" s="116"/>
    </row>
    <row r="18" ht="12.75">
      <c r="A18" s="1" t="s">
        <v>68</v>
      </c>
    </row>
    <row r="19" ht="12.75">
      <c r="A19" s="1" t="s">
        <v>85</v>
      </c>
    </row>
    <row r="20" ht="12.75">
      <c r="A20" s="1" t="s">
        <v>48</v>
      </c>
    </row>
    <row r="23" spans="1:5" ht="12.75">
      <c r="A23" s="98"/>
      <c r="B23" s="98"/>
      <c r="C23" s="98"/>
      <c r="D23" s="98"/>
      <c r="E23" s="98"/>
    </row>
    <row r="24" ht="6.75" customHeight="1" thickBot="1"/>
    <row r="25" spans="1:5" ht="23.25" customHeight="1">
      <c r="A25" s="29" t="s">
        <v>87</v>
      </c>
      <c r="B25" s="106" t="s">
        <v>69</v>
      </c>
      <c r="C25" s="117"/>
      <c r="D25" s="106" t="s">
        <v>52</v>
      </c>
      <c r="E25" s="108"/>
    </row>
    <row r="26" spans="1:5" ht="13.5" thickBot="1">
      <c r="A26" s="9">
        <v>1</v>
      </c>
      <c r="B26" s="113">
        <v>2</v>
      </c>
      <c r="C26" s="118"/>
      <c r="D26" s="113">
        <v>3</v>
      </c>
      <c r="E26" s="114"/>
    </row>
    <row r="27" spans="1:5" ht="12.75">
      <c r="A27" s="8"/>
      <c r="B27" s="35"/>
      <c r="C27" s="31"/>
      <c r="D27" s="33"/>
      <c r="E27" s="31"/>
    </row>
    <row r="28" spans="1:5" ht="12.75">
      <c r="A28" s="7"/>
      <c r="B28" s="34"/>
      <c r="C28" s="32"/>
      <c r="D28" s="34"/>
      <c r="E28" s="32"/>
    </row>
    <row r="32" spans="1:14" ht="38.25" customHeight="1">
      <c r="A32" s="111" t="s">
        <v>71</v>
      </c>
      <c r="B32" s="112"/>
      <c r="C32" s="112"/>
      <c r="D32" s="112"/>
      <c r="E32" s="112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10" t="s">
        <v>86</v>
      </c>
      <c r="B33" s="105"/>
      <c r="C33" s="105"/>
      <c r="D33" s="105"/>
      <c r="E33" s="105"/>
      <c r="F33" s="18"/>
      <c r="G33" s="18"/>
      <c r="H33" s="18"/>
      <c r="I33" s="18"/>
      <c r="J33" s="18"/>
      <c r="K33" s="18"/>
      <c r="L33" s="18"/>
      <c r="M33" s="18"/>
      <c r="N33" s="18"/>
    </row>
    <row r="39" spans="1:5" ht="24.75" customHeight="1">
      <c r="A39" s="18" t="s">
        <v>58</v>
      </c>
      <c r="B39" s="19"/>
      <c r="C39" s="20"/>
      <c r="D39" s="19"/>
      <c r="E39" s="19"/>
    </row>
    <row r="40" spans="2:5" s="21" customFormat="1" ht="14.25">
      <c r="B40" s="21" t="s">
        <v>61</v>
      </c>
      <c r="C40" s="36"/>
      <c r="D40" s="21" t="s">
        <v>62</v>
      </c>
      <c r="E40" s="21" t="s">
        <v>63</v>
      </c>
    </row>
    <row r="41" spans="1:5" ht="12.75">
      <c r="A41" s="1" t="s">
        <v>49</v>
      </c>
      <c r="B41" s="19"/>
      <c r="C41" s="20"/>
      <c r="D41" s="19"/>
      <c r="E41" s="19"/>
    </row>
    <row r="42" spans="2:5" s="21" customFormat="1" ht="14.25">
      <c r="B42" s="21" t="s">
        <v>61</v>
      </c>
      <c r="C42" s="36"/>
      <c r="D42" s="21" t="s">
        <v>62</v>
      </c>
      <c r="E42" s="21" t="s">
        <v>63</v>
      </c>
    </row>
    <row r="43" s="21" customFormat="1" ht="14.25">
      <c r="C43" s="36"/>
    </row>
    <row r="44" s="21" customFormat="1" ht="14.25">
      <c r="C44" s="36"/>
    </row>
    <row r="45" s="21" customFormat="1" ht="14.25">
      <c r="C45" s="36"/>
    </row>
    <row r="46" spans="1:2" ht="12.75">
      <c r="A46" s="1" t="s">
        <v>50</v>
      </c>
      <c r="B46" s="1" t="s">
        <v>60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2017-07-06T10:35:05Z</cp:lastPrinted>
  <dcterms:created xsi:type="dcterms:W3CDTF">2007-12-12T12:07:30Z</dcterms:created>
  <dcterms:modified xsi:type="dcterms:W3CDTF">2017-09-11T13:48:26Z</dcterms:modified>
  <cp:category/>
  <cp:version/>
  <cp:contentType/>
  <cp:contentStatus/>
</cp:coreProperties>
</file>